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Receivables Ageing/"/>
    </mc:Choice>
  </mc:AlternateContent>
  <xr:revisionPtr revIDLastSave="154" documentId="8_{8092A862-DD1E-4621-A55E-A857CB7EC330}" xr6:coauthVersionLast="45" xr6:coauthVersionMax="45" xr10:uidLastSave="{BECE5E4A-13C5-4570-BDC5-E0D8EA107F9D}"/>
  <bookViews>
    <workbookView xWindow="-28920" yWindow="-120" windowWidth="29040" windowHeight="15990" xr2:uid="{00000000-000D-0000-FFFF-FFFF00000000}"/>
  </bookViews>
  <sheets>
    <sheet name="AgeingReport" sheetId="3" r:id="rId1"/>
    <sheet name="Pivot Table" sheetId="2" r:id="rId2"/>
    <sheet name="Open Invoices" sheetId="1" r:id="rId3"/>
  </sheets>
  <definedNames>
    <definedName name="_xlnm._FilterDatabase" localSheetId="0" hidden="1">AgeingReport!$B$13:$I$89</definedName>
  </definedNames>
  <calcPr calcId="191029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" i="3" l="1"/>
  <c r="E7" i="3"/>
  <c r="F7" i="3"/>
  <c r="G7" i="3"/>
  <c r="H7" i="3"/>
  <c r="D7" i="3"/>
  <c r="E10" i="3"/>
  <c r="F10" i="3"/>
  <c r="G10" i="3"/>
  <c r="H10" i="3"/>
  <c r="I10" i="3"/>
  <c r="D10" i="3"/>
  <c r="I11" i="3"/>
  <c r="H11" i="3"/>
  <c r="G11" i="3"/>
  <c r="F11" i="3"/>
  <c r="E11" i="3"/>
  <c r="D11" i="3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<sst xmlns="http://schemas.openxmlformats.org/spreadsheetml/2006/main" count="872" uniqueCount="355">
  <si>
    <t>company_code</t>
  </si>
  <si>
    <t>company_name</t>
  </si>
  <si>
    <t>invoice</t>
  </si>
  <si>
    <t>amount</t>
  </si>
  <si>
    <t>date</t>
  </si>
  <si>
    <t>CA00885</t>
  </si>
  <si>
    <t>Jaskolski Inc</t>
  </si>
  <si>
    <t>CA00764</t>
  </si>
  <si>
    <t>Willms-Brekke</t>
  </si>
  <si>
    <t>CA00464</t>
  </si>
  <si>
    <t>Homenick and Sons</t>
  </si>
  <si>
    <t>CA00344</t>
  </si>
  <si>
    <t>Littel-Mohr</t>
  </si>
  <si>
    <t>CA00561</t>
  </si>
  <si>
    <t>Weissnat, Rohan and Heidenreich</t>
  </si>
  <si>
    <t>CA00348</t>
  </si>
  <si>
    <t>Legros and Sons</t>
  </si>
  <si>
    <t>CA00989</t>
  </si>
  <si>
    <t>Streich, Mueller and McClure</t>
  </si>
  <si>
    <t>CA00233</t>
  </si>
  <si>
    <t>Bayer, Cartwright and Monahan</t>
  </si>
  <si>
    <t>SA00645</t>
  </si>
  <si>
    <t>Effertz-Jacobson</t>
  </si>
  <si>
    <t>SA00310</t>
  </si>
  <si>
    <t>Walter, Boyer and Cartwright</t>
  </si>
  <si>
    <t>CI19940625</t>
  </si>
  <si>
    <t>CA00475</t>
  </si>
  <si>
    <t>Corkery-Cormier</t>
  </si>
  <si>
    <t>SA00907</t>
  </si>
  <si>
    <t>Keebler Inc</t>
  </si>
  <si>
    <t>CA00589</t>
  </si>
  <si>
    <t>Jaskolski, VonRueden and Eichmann</t>
  </si>
  <si>
    <t>CA00028</t>
  </si>
  <si>
    <t>Stiedemann-Dickens</t>
  </si>
  <si>
    <t>CA00568</t>
  </si>
  <si>
    <t>Wyman Group</t>
  </si>
  <si>
    <t>CI34335383</t>
  </si>
  <si>
    <t>CA00754</t>
  </si>
  <si>
    <t>Okuneva, Lynch and Sipes</t>
  </si>
  <si>
    <t>CA00854</t>
  </si>
  <si>
    <t>King-Wintheiser</t>
  </si>
  <si>
    <t>SA00887</t>
  </si>
  <si>
    <t>Dickens-Heidenreich</t>
  </si>
  <si>
    <t>CA00395</t>
  </si>
  <si>
    <t>Dickens and Sons</t>
  </si>
  <si>
    <t>UI40413948</t>
  </si>
  <si>
    <t>CA00400</t>
  </si>
  <si>
    <t>Connelly-Quigley</t>
  </si>
  <si>
    <t>CA00884</t>
  </si>
  <si>
    <t>Thompson and Sons</t>
  </si>
  <si>
    <t>CN62518617</t>
  </si>
  <si>
    <t>CA00908</t>
  </si>
  <si>
    <t>Lehner, Halvorson and Monahan</t>
  </si>
  <si>
    <t>CA00626</t>
  </si>
  <si>
    <t>Farrell, Connelly and Hammes</t>
  </si>
  <si>
    <t>CA00473</t>
  </si>
  <si>
    <t>Jacobi-Crist</t>
  </si>
  <si>
    <t>SA00302</t>
  </si>
  <si>
    <t>Hessel-Schowalter</t>
  </si>
  <si>
    <t>CA00488</t>
  </si>
  <si>
    <t>Kerluke LLC</t>
  </si>
  <si>
    <t>SA00490</t>
  </si>
  <si>
    <t>Hirthe, Thompson and Crist</t>
  </si>
  <si>
    <t>CI73795507</t>
  </si>
  <si>
    <t>CA00859</t>
  </si>
  <si>
    <t>Bechtelar-Hills</t>
  </si>
  <si>
    <t>CI82497245</t>
  </si>
  <si>
    <t>CA00520</t>
  </si>
  <si>
    <t>Kemmer and Sons</t>
  </si>
  <si>
    <t>CA00897</t>
  </si>
  <si>
    <t>Williamson, Harvey and Lubowitz</t>
  </si>
  <si>
    <t>UI71934571</t>
  </si>
  <si>
    <t>CA00111</t>
  </si>
  <si>
    <t>Lowe, McLaughlin and Ruecker</t>
  </si>
  <si>
    <t>SA00120</t>
  </si>
  <si>
    <t>Hauck and Sons</t>
  </si>
  <si>
    <t>CN77352615</t>
  </si>
  <si>
    <t>CN51537978</t>
  </si>
  <si>
    <t>CA00863</t>
  </si>
  <si>
    <t>Pfeffer LLC</t>
  </si>
  <si>
    <t>CA00220</t>
  </si>
  <si>
    <t>Tillman-Blanda</t>
  </si>
  <si>
    <t>CA00419</t>
  </si>
  <si>
    <t>Witting and Sons</t>
  </si>
  <si>
    <t>CI43679103</t>
  </si>
  <si>
    <t>CA00922</t>
  </si>
  <si>
    <t>Lehner Inc</t>
  </si>
  <si>
    <t>SA00499</t>
  </si>
  <si>
    <t>Jaskolski, Cronin and Anderson</t>
  </si>
  <si>
    <t>CA00350</t>
  </si>
  <si>
    <t>Rau Inc</t>
  </si>
  <si>
    <t>CA00883</t>
  </si>
  <si>
    <t>Schmitt-Harvey</t>
  </si>
  <si>
    <t>CA00522</t>
  </si>
  <si>
    <t>Hessel Group</t>
  </si>
  <si>
    <t>CA00044</t>
  </si>
  <si>
    <t>Buckridge, Larson and Roob</t>
  </si>
  <si>
    <t>CI55418995</t>
  </si>
  <si>
    <t>UI76967580</t>
  </si>
  <si>
    <t>CA00888</t>
  </si>
  <si>
    <t>Abshire-Abbott</t>
  </si>
  <si>
    <t>CA00516</t>
  </si>
  <si>
    <t>Terry-Goodwin</t>
  </si>
  <si>
    <t>UI93509864</t>
  </si>
  <si>
    <t>CA00068</t>
  </si>
  <si>
    <t>Monahan, Grimes and Marks</t>
  </si>
  <si>
    <t>SA00520</t>
  </si>
  <si>
    <t>Armstrong, Rau and Quigley</t>
  </si>
  <si>
    <t>CI30071955</t>
  </si>
  <si>
    <t>CA00892</t>
  </si>
  <si>
    <t>Romaguera Inc</t>
  </si>
  <si>
    <t>CI37914911</t>
  </si>
  <si>
    <t>CA00113</t>
  </si>
  <si>
    <t>Dickens-Bradtke</t>
  </si>
  <si>
    <t>CI21898021</t>
  </si>
  <si>
    <t>UI54468115</t>
  </si>
  <si>
    <t>CA00430</t>
  </si>
  <si>
    <t>Hirthe LLC</t>
  </si>
  <si>
    <t>CI55003070</t>
  </si>
  <si>
    <t>CA00804</t>
  </si>
  <si>
    <t>Price, Stroman and Luettgen</t>
  </si>
  <si>
    <t>CA00870</t>
  </si>
  <si>
    <t>Abbott, Dibbert and Prohaska</t>
  </si>
  <si>
    <t>CA00564</t>
  </si>
  <si>
    <t>Ullrich-King</t>
  </si>
  <si>
    <t>CA00477</t>
  </si>
  <si>
    <t>Hansen Group</t>
  </si>
  <si>
    <t>UI45085059</t>
  </si>
  <si>
    <t>CI67173661</t>
  </si>
  <si>
    <t>CA00109</t>
  </si>
  <si>
    <t>Thiel, Jerde and Schneider</t>
  </si>
  <si>
    <t>CA00440</t>
  </si>
  <si>
    <t>Mayert, Daugherty and Borer</t>
  </si>
  <si>
    <t>SA00018</t>
  </si>
  <si>
    <t>Nicolas-Friesen</t>
  </si>
  <si>
    <t>CA00394</t>
  </si>
  <si>
    <t>Aufderhar-Gaylord</t>
  </si>
  <si>
    <t>CI25274249</t>
  </si>
  <si>
    <t>SA00679</t>
  </si>
  <si>
    <t>Connelly Inc</t>
  </si>
  <si>
    <t>CA00601</t>
  </si>
  <si>
    <t>Pollich Inc</t>
  </si>
  <si>
    <t>CA00816</t>
  </si>
  <si>
    <t>Wolf, Becker and Brekke</t>
  </si>
  <si>
    <t>CA00409</t>
  </si>
  <si>
    <t>Stehr Inc</t>
  </si>
  <si>
    <t>CA00305</t>
  </si>
  <si>
    <t>Feil LLC</t>
  </si>
  <si>
    <t>SA00878</t>
  </si>
  <si>
    <t>Bernier-Monahan</t>
  </si>
  <si>
    <t>CA00733</t>
  </si>
  <si>
    <t>Osinski-Gislason</t>
  </si>
  <si>
    <t>CA00427</t>
  </si>
  <si>
    <t>Feeney, Hammes and Brekke</t>
  </si>
  <si>
    <t>CA00313</t>
  </si>
  <si>
    <t>Vandervort, Huel and Wunsch</t>
  </si>
  <si>
    <t>CI43602844</t>
  </si>
  <si>
    <t>CI23296056</t>
  </si>
  <si>
    <t>CI27942555</t>
  </si>
  <si>
    <t>CA00045</t>
  </si>
  <si>
    <t>Simonis, Yost and Runolfsdottir</t>
  </si>
  <si>
    <t>UI77346233</t>
  </si>
  <si>
    <t>CI42977024</t>
  </si>
  <si>
    <t>CI40460358</t>
  </si>
  <si>
    <t>CI33993764</t>
  </si>
  <si>
    <t>CI69827323</t>
  </si>
  <si>
    <t>CA00271</t>
  </si>
  <si>
    <t>Zemlak-Anderson</t>
  </si>
  <si>
    <t>CI88968287</t>
  </si>
  <si>
    <t>CA00366</t>
  </si>
  <si>
    <t>Bartoletti, Ledner and Davis</t>
  </si>
  <si>
    <t>CA00437</t>
  </si>
  <si>
    <t>Hodkiewicz, Romaguera and Smith</t>
  </si>
  <si>
    <t>CA00203</t>
  </si>
  <si>
    <t>Howe-Cole</t>
  </si>
  <si>
    <t>UI54514776</t>
  </si>
  <si>
    <t>CA00320</t>
  </si>
  <si>
    <t>Schulist-Kris</t>
  </si>
  <si>
    <t>CA00075</t>
  </si>
  <si>
    <t>Ward, Cormier and Bernhard</t>
  </si>
  <si>
    <t>UI90399660</t>
  </si>
  <si>
    <t>CI88745782</t>
  </si>
  <si>
    <t>CI74175047</t>
  </si>
  <si>
    <t>CN57275702</t>
  </si>
  <si>
    <t>CI50280000</t>
  </si>
  <si>
    <t>CI68674072</t>
  </si>
  <si>
    <t>UI98518744</t>
  </si>
  <si>
    <t>CI48067960</t>
  </si>
  <si>
    <t>CI93930169</t>
  </si>
  <si>
    <t>CI42006409</t>
  </si>
  <si>
    <t>CI22141656</t>
  </si>
  <si>
    <t>CA00540</t>
  </si>
  <si>
    <t>Lubowitz-Weber</t>
  </si>
  <si>
    <t>CI44135334</t>
  </si>
  <si>
    <t>CI40324149</t>
  </si>
  <si>
    <t>CI18586267</t>
  </si>
  <si>
    <t>CI17250368</t>
  </si>
  <si>
    <t>CA00200</t>
  </si>
  <si>
    <t>Lehner-Harber</t>
  </si>
  <si>
    <t>CA00949</t>
  </si>
  <si>
    <t>Stark, Kovacek and Tromp</t>
  </si>
  <si>
    <t>CI85081651</t>
  </si>
  <si>
    <t>CI49339613</t>
  </si>
  <si>
    <t>UI83052184</t>
  </si>
  <si>
    <t>CN76029129</t>
  </si>
  <si>
    <t>CI27608788</t>
  </si>
  <si>
    <t>UI72528822</t>
  </si>
  <si>
    <t>CI47289400</t>
  </si>
  <si>
    <t>CI27744627</t>
  </si>
  <si>
    <t>CI42568200</t>
  </si>
  <si>
    <t>CI71628321</t>
  </si>
  <si>
    <t>UI11099742</t>
  </si>
  <si>
    <t>CN87182913</t>
  </si>
  <si>
    <t>CI35881088</t>
  </si>
  <si>
    <t>CI81352516</t>
  </si>
  <si>
    <t>CI12842110</t>
  </si>
  <si>
    <t>UI41980715</t>
  </si>
  <si>
    <t>UI37168148</t>
  </si>
  <si>
    <t>UI86968200</t>
  </si>
  <si>
    <t>CI25730301</t>
  </si>
  <si>
    <t>CI83073426</t>
  </si>
  <si>
    <t>CI95043255</t>
  </si>
  <si>
    <t>CI96796968</t>
  </si>
  <si>
    <t>CI73115960</t>
  </si>
  <si>
    <t>CI36783554</t>
  </si>
  <si>
    <t>CI17953423</t>
  </si>
  <si>
    <t>CI24668611</t>
  </si>
  <si>
    <t>CI12594165</t>
  </si>
  <si>
    <t>CI86338846</t>
  </si>
  <si>
    <t>UI15830651</t>
  </si>
  <si>
    <t>UI42799121</t>
  </si>
  <si>
    <t>CA00040</t>
  </si>
  <si>
    <t>Hayes-Koepp</t>
  </si>
  <si>
    <t>CI26555270</t>
  </si>
  <si>
    <t>CN85975460</t>
  </si>
  <si>
    <t>CI79364084</t>
  </si>
  <si>
    <t>UI60029288</t>
  </si>
  <si>
    <t>CI96329616</t>
  </si>
  <si>
    <t>CN37208113</t>
  </si>
  <si>
    <t>CI63281188</t>
  </si>
  <si>
    <t>CI31721754</t>
  </si>
  <si>
    <t>UI73911794</t>
  </si>
  <si>
    <t>CI73671912</t>
  </si>
  <si>
    <t>CI48630124</t>
  </si>
  <si>
    <t>CI71009698</t>
  </si>
  <si>
    <t>CI22613114</t>
  </si>
  <si>
    <t>CI47849371</t>
  </si>
  <si>
    <t>CI59217471</t>
  </si>
  <si>
    <t>CI55109019</t>
  </si>
  <si>
    <t>CI15442606</t>
  </si>
  <si>
    <t>UI54819529</t>
  </si>
  <si>
    <t>CI84115622</t>
  </si>
  <si>
    <t>CI25132104</t>
  </si>
  <si>
    <t>UI43207932</t>
  </si>
  <si>
    <t>CI89726295</t>
  </si>
  <si>
    <t>UI49276105</t>
  </si>
  <si>
    <t>CI77870004</t>
  </si>
  <si>
    <t>UI67453102</t>
  </si>
  <si>
    <t>CI85592285</t>
  </si>
  <si>
    <t>CI48535698</t>
  </si>
  <si>
    <t>CI25622697</t>
  </si>
  <si>
    <t>CI77828280</t>
  </si>
  <si>
    <t>CI53877893</t>
  </si>
  <si>
    <t>CI91784395</t>
  </si>
  <si>
    <t>CI41734270</t>
  </si>
  <si>
    <t>CI94509268</t>
  </si>
  <si>
    <t>UI46306487</t>
  </si>
  <si>
    <t>CI58961246</t>
  </si>
  <si>
    <t>CI95981211</t>
  </si>
  <si>
    <t>CI34770709</t>
  </si>
  <si>
    <t>CI53700288</t>
  </si>
  <si>
    <t>UI30193673</t>
  </si>
  <si>
    <t>CI92288370</t>
  </si>
  <si>
    <t>CI45451303</t>
  </si>
  <si>
    <t>CI65560702</t>
  </si>
  <si>
    <t>CN15890654</t>
  </si>
  <si>
    <t>CI66301236</t>
  </si>
  <si>
    <t>CN30836529</t>
  </si>
  <si>
    <t>UI59649270</t>
  </si>
  <si>
    <t>CI65807441</t>
  </si>
  <si>
    <t>UI51983505</t>
  </si>
  <si>
    <t>CI50033705</t>
  </si>
  <si>
    <t>CI67384973</t>
  </si>
  <si>
    <t>CN89498141</t>
  </si>
  <si>
    <t>CI42720950</t>
  </si>
  <si>
    <t>CI33930087</t>
  </si>
  <si>
    <t>CI16196294</t>
  </si>
  <si>
    <t>CI62456182</t>
  </si>
  <si>
    <t>CN36972299</t>
  </si>
  <si>
    <t>CI70635344</t>
  </si>
  <si>
    <t>CI39972648</t>
  </si>
  <si>
    <t>CI33438538</t>
  </si>
  <si>
    <t>UI55144564</t>
  </si>
  <si>
    <t>UI78257094</t>
  </si>
  <si>
    <t>CI56991918</t>
  </si>
  <si>
    <t>CN56772280</t>
  </si>
  <si>
    <t>CI92200150</t>
  </si>
  <si>
    <t>CI57866352</t>
  </si>
  <si>
    <t>UI97235768</t>
  </si>
  <si>
    <t>CI25323655</t>
  </si>
  <si>
    <t>CI31079142</t>
  </si>
  <si>
    <t>CI78872779</t>
  </si>
  <si>
    <t>CI56566928</t>
  </si>
  <si>
    <t>CI48358942</t>
  </si>
  <si>
    <t>CI24157221</t>
  </si>
  <si>
    <t>CI29236858</t>
  </si>
  <si>
    <t>CI65393770</t>
  </si>
  <si>
    <t>CI87006834</t>
  </si>
  <si>
    <t>CI55973911</t>
  </si>
  <si>
    <t>CI27672546</t>
  </si>
  <si>
    <t>UI52226607</t>
  </si>
  <si>
    <t>CI47471396</t>
  </si>
  <si>
    <t>CI59923647</t>
  </si>
  <si>
    <t>CI42174722</t>
  </si>
  <si>
    <t>CI57803648</t>
  </si>
  <si>
    <t>CI50861836</t>
  </si>
  <si>
    <t>CI77848150</t>
  </si>
  <si>
    <t>CI79443780</t>
  </si>
  <si>
    <t>CI73673224</t>
  </si>
  <si>
    <t>CI34149423</t>
  </si>
  <si>
    <t>CI86844987</t>
  </si>
  <si>
    <t>CI84245053</t>
  </si>
  <si>
    <t>CI51221442</t>
  </si>
  <si>
    <t>CI16564308</t>
  </si>
  <si>
    <t>CI49062755</t>
  </si>
  <si>
    <t>CI44215150</t>
  </si>
  <si>
    <t>CI38612754</t>
  </si>
  <si>
    <t>CI74456669</t>
  </si>
  <si>
    <t>CI73921951</t>
  </si>
  <si>
    <t>CI25256467</t>
  </si>
  <si>
    <t>UI52057146</t>
  </si>
  <si>
    <t>CI12715465</t>
  </si>
  <si>
    <t>CI14082239</t>
  </si>
  <si>
    <t>CI62288370</t>
  </si>
  <si>
    <t>CI12385974</t>
  </si>
  <si>
    <t>maturity</t>
  </si>
  <si>
    <t>days_overdue</t>
  </si>
  <si>
    <t>ageing_group</t>
  </si>
  <si>
    <t>0. Not Due</t>
  </si>
  <si>
    <t>1. 0 to 30 days</t>
  </si>
  <si>
    <t>2. 31 to 90 days</t>
  </si>
  <si>
    <t>3. 91 to 365 days</t>
  </si>
  <si>
    <t>4. Above 1 year</t>
  </si>
  <si>
    <t>Grand Total</t>
  </si>
  <si>
    <t>Sum of amount</t>
  </si>
  <si>
    <t>Client Code</t>
  </si>
  <si>
    <t>Client Name</t>
  </si>
  <si>
    <t>Balance</t>
  </si>
  <si>
    <t>Accounts Receivable Ageing</t>
  </si>
  <si>
    <t>Magnimetrics</t>
  </si>
  <si>
    <t>in EUR</t>
  </si>
  <si>
    <t>Totals</t>
  </si>
  <si>
    <t>Share</t>
  </si>
  <si>
    <t>Historical DDA %</t>
  </si>
  <si>
    <t>DDA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</si>
</sst>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2" borderId="0" xfId="0" applyFill="1"/>
    <xf numFmtId="1" fontId="0" fillId="0" borderId="0" xfId="1" applyNumberFormat="1" applyFont="1"/>
    <xf numFmtId="1" fontId="0" fillId="0" borderId="0" xfId="0" applyNumberFormat="1"/>
    <xf numFmtId="0" fontId="0" fillId="0" borderId="0" xfId="0" pivotButton="1"/>
    <xf numFmtId="0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3" borderId="0" xfId="0" applyFont="1" applyFill="1"/>
    <xf numFmtId="165" fontId="2" fillId="0" borderId="0" xfId="1" applyNumberFormat="1" applyFont="1"/>
    <xf numFmtId="165" fontId="2" fillId="2" borderId="0" xfId="1" applyNumberFormat="1" applyFont="1" applyFill="1"/>
    <xf numFmtId="165" fontId="2" fillId="4" borderId="0" xfId="1" applyNumberFormat="1" applyFont="1" applyFill="1"/>
    <xf numFmtId="165" fontId="4" fillId="0" borderId="0" xfId="0" applyNumberFormat="1" applyFont="1"/>
    <xf numFmtId="166" fontId="8" fillId="0" borderId="0" xfId="2" applyNumberFormat="1" applyFont="1"/>
    <xf numFmtId="0" fontId="4" fillId="0" borderId="0" xfId="0" applyFont="1" applyAlignment="1">
      <alignment horizontal="right"/>
    </xf>
    <xf numFmtId="0" fontId="4" fillId="5" borderId="0" xfId="0" applyFont="1" applyFill="1" applyAlignment="1">
      <alignment horizontal="right"/>
    </xf>
    <xf numFmtId="165" fontId="2" fillId="5" borderId="0" xfId="1" applyNumberFormat="1" applyFont="1" applyFill="1"/>
    <xf numFmtId="165" fontId="4" fillId="6" borderId="1" xfId="0" applyNumberFormat="1" applyFont="1" applyFill="1" applyBorder="1"/>
    <xf numFmtId="0" fontId="4" fillId="0" borderId="0" xfId="0" applyFont="1" applyFill="1" applyAlignment="1">
      <alignment horizontal="right"/>
    </xf>
    <xf numFmtId="166" fontId="2" fillId="0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6">
    <dxf>
      <numFmt numFmtId="0" formatCode="General"/>
    </dxf>
    <dxf>
      <numFmt numFmtId="1" formatCode="0"/>
    </dxf>
    <dxf>
      <numFmt numFmtId="19" formatCode="dd/mm/yyyy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bromir Dikov" refreshedDate="44099.339513194442" createdVersion="6" refreshedVersion="6" minRefreshableVersion="3" recordCount="178" xr:uid="{D9DC8801-DF47-44A8-B93C-EB5A2023B903}">
  <cacheSource type="worksheet">
    <worksheetSource name="Table1"/>
  </cacheSource>
  <cacheFields count="8">
    <cacheField name="company_code" numFmtId="0">
      <sharedItems count="76">
        <s v="CA00028"/>
        <s v="CA00040"/>
        <s v="CA00044"/>
        <s v="CA00045"/>
        <s v="CA00068"/>
        <s v="CA00075"/>
        <s v="CA00109"/>
        <s v="CA00111"/>
        <s v="CA00113"/>
        <s v="CA00200"/>
        <s v="CA00203"/>
        <s v="CA00220"/>
        <s v="CA00233"/>
        <s v="CA00271"/>
        <s v="CA00305"/>
        <s v="CA00313"/>
        <s v="CA00320"/>
        <s v="CA00344"/>
        <s v="CA00348"/>
        <s v="CA00350"/>
        <s v="CA00366"/>
        <s v="CA00394"/>
        <s v="CA00395"/>
        <s v="CA00400"/>
        <s v="CA00409"/>
        <s v="CA00419"/>
        <s v="CA00427"/>
        <s v="CA00430"/>
        <s v="CA00437"/>
        <s v="CA00440"/>
        <s v="CA00464"/>
        <s v="CA00473"/>
        <s v="CA00475"/>
        <s v="CA00477"/>
        <s v="CA00488"/>
        <s v="CA00516"/>
        <s v="CA00520"/>
        <s v="CA00522"/>
        <s v="CA00540"/>
        <s v="CA00561"/>
        <s v="CA00564"/>
        <s v="CA00568"/>
        <s v="CA00589"/>
        <s v="CA00601"/>
        <s v="CA00626"/>
        <s v="CA00733"/>
        <s v="CA00754"/>
        <s v="CA00764"/>
        <s v="CA00804"/>
        <s v="CA00816"/>
        <s v="CA00854"/>
        <s v="CA00859"/>
        <s v="CA00863"/>
        <s v="CA00870"/>
        <s v="CA00883"/>
        <s v="CA00884"/>
        <s v="CA00885"/>
        <s v="CA00888"/>
        <s v="CA00892"/>
        <s v="CA00897"/>
        <s v="CA00908"/>
        <s v="CA00922"/>
        <s v="CA00949"/>
        <s v="CA00989"/>
        <s v="SA00018"/>
        <s v="SA00120"/>
        <s v="SA00302"/>
        <s v="SA00310"/>
        <s v="SA00490"/>
        <s v="SA00499"/>
        <s v="SA00520"/>
        <s v="SA00645"/>
        <s v="SA00679"/>
        <s v="SA00878"/>
        <s v="SA00887"/>
        <s v="SA00907"/>
      </sharedItems>
    </cacheField>
    <cacheField name="company_name" numFmtId="0">
      <sharedItems count="76">
        <s v="Stiedemann-Dickens"/>
        <s v="Hayes-Koepp"/>
        <s v="Buckridge, Larson and Roob"/>
        <s v="Simonis, Yost and Runolfsdottir"/>
        <s v="Monahan, Grimes and Marks"/>
        <s v="Ward, Cormier and Bernhard"/>
        <s v="Thiel, Jerde and Schneider"/>
        <s v="Lowe, McLaughlin and Ruecker"/>
        <s v="Dickens-Bradtke"/>
        <s v="Lehner-Harber"/>
        <s v="Howe-Cole"/>
        <s v="Tillman-Blanda"/>
        <s v="Bayer, Cartwright and Monahan"/>
        <s v="Zemlak-Anderson"/>
        <s v="Feil LLC"/>
        <s v="Vandervort, Huel and Wunsch"/>
        <s v="Schulist-Kris"/>
        <s v="Littel-Mohr"/>
        <s v="Legros and Sons"/>
        <s v="Rau Inc"/>
        <s v="Bartoletti, Ledner and Davis"/>
        <s v="Aufderhar-Gaylord"/>
        <s v="Dickens and Sons"/>
        <s v="Connelly-Quigley"/>
        <s v="Stehr Inc"/>
        <s v="Witting and Sons"/>
        <s v="Feeney, Hammes and Brekke"/>
        <s v="Hirthe LLC"/>
        <s v="Hodkiewicz, Romaguera and Smith"/>
        <s v="Mayert, Daugherty and Borer"/>
        <s v="Homenick and Sons"/>
        <s v="Jacobi-Crist"/>
        <s v="Corkery-Cormier"/>
        <s v="Hansen Group"/>
        <s v="Kerluke LLC"/>
        <s v="Terry-Goodwin"/>
        <s v="Kemmer and Sons"/>
        <s v="Hessel Group"/>
        <s v="Lubowitz-Weber"/>
        <s v="Weissnat, Rohan and Heidenreich"/>
        <s v="Ullrich-King"/>
        <s v="Wyman Group"/>
        <s v="Jaskolski, VonRueden and Eichmann"/>
        <s v="Pollich Inc"/>
        <s v="Farrell, Connelly and Hammes"/>
        <s v="Osinski-Gislason"/>
        <s v="Okuneva, Lynch and Sipes"/>
        <s v="Willms-Brekke"/>
        <s v="Price, Stroman and Luettgen"/>
        <s v="Wolf, Becker and Brekke"/>
        <s v="King-Wintheiser"/>
        <s v="Bechtelar-Hills"/>
        <s v="Pfeffer LLC"/>
        <s v="Abbott, Dibbert and Prohaska"/>
        <s v="Schmitt-Harvey"/>
        <s v="Thompson and Sons"/>
        <s v="Jaskolski Inc"/>
        <s v="Abshire-Abbott"/>
        <s v="Romaguera Inc"/>
        <s v="Williamson, Harvey and Lubowitz"/>
        <s v="Lehner, Halvorson and Monahan"/>
        <s v="Lehner Inc"/>
        <s v="Stark, Kovacek and Tromp"/>
        <s v="Streich, Mueller and McClure"/>
        <s v="Nicolas-Friesen"/>
        <s v="Hauck and Sons"/>
        <s v="Hessel-Schowalter"/>
        <s v="Walter, Boyer and Cartwright"/>
        <s v="Hirthe, Thompson and Crist"/>
        <s v="Jaskolski, Cronin and Anderson"/>
        <s v="Armstrong, Rau and Quigley"/>
        <s v="Effertz-Jacobson"/>
        <s v="Connelly Inc"/>
        <s v="Bernier-Monahan"/>
        <s v="Dickens-Heidenreich"/>
        <s v="Keebler Inc"/>
      </sharedItems>
    </cacheField>
    <cacheField name="invoice" numFmtId="0">
      <sharedItems/>
    </cacheField>
    <cacheField name="amount" numFmtId="43">
      <sharedItems containsSemiMixedTypes="0" containsString="0" containsNumber="1" minValue="5506.32" maxValue="249772.04"/>
    </cacheField>
    <cacheField name="date" numFmtId="14">
      <sharedItems containsSemiMixedTypes="0" containsNonDate="0" containsDate="1" containsString="0" minDate="2019-03-25T00:00:00" maxDate="2020-12-31T00:00:00"/>
    </cacheField>
    <cacheField name="maturity" numFmtId="14">
      <sharedItems containsSemiMixedTypes="0" containsNonDate="0" containsDate="1" containsString="0" minDate="2019-04-24T00:00:00" maxDate="2021-01-30T00:00:00"/>
    </cacheField>
    <cacheField name="days_overdue" numFmtId="1">
      <sharedItems containsSemiMixedTypes="0" containsString="0" containsNumber="1" containsInteger="1" minValue="-29" maxValue="617"/>
    </cacheField>
    <cacheField name="ageing_group" numFmtId="0">
      <sharedItems count="5">
        <s v="0. Not Due"/>
        <s v="1. 0 to 30 days"/>
        <s v="4. Above 1 year"/>
        <s v="3. 91 to 365 days"/>
        <s v="2. 31 to 90 day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8">
  <r>
    <x v="0"/>
    <x v="0"/>
    <s v="CI73673224"/>
    <n v="88638.31"/>
    <d v="2020-12-01T00:00:00"/>
    <d v="2020-12-31T00:00:00"/>
    <n v="0"/>
    <x v="0"/>
  </r>
  <r>
    <x v="1"/>
    <x v="1"/>
    <s v="CI47471396"/>
    <n v="138169.15"/>
    <d v="2020-11-02T00:00:00"/>
    <d v="2020-12-02T00:00:00"/>
    <n v="29"/>
    <x v="1"/>
  </r>
  <r>
    <x v="1"/>
    <x v="1"/>
    <s v="CI47849371"/>
    <n v="5506.32"/>
    <d v="2020-12-11T00:00:00"/>
    <d v="2021-01-10T00:00:00"/>
    <n v="-10"/>
    <x v="0"/>
  </r>
  <r>
    <x v="2"/>
    <x v="2"/>
    <s v="CI51221442"/>
    <n v="181301.9"/>
    <d v="2020-11-08T00:00:00"/>
    <d v="2020-12-08T00:00:00"/>
    <n v="23"/>
    <x v="1"/>
  </r>
  <r>
    <x v="2"/>
    <x v="2"/>
    <s v="CI25323655"/>
    <n v="194146.84"/>
    <d v="2020-12-20T00:00:00"/>
    <d v="2021-01-19T00:00:00"/>
    <n v="-19"/>
    <x v="0"/>
  </r>
  <r>
    <x v="3"/>
    <x v="3"/>
    <s v="UI67453102"/>
    <n v="12625.86"/>
    <d v="2020-11-22T00:00:00"/>
    <d v="2020-12-22T00:00:00"/>
    <n v="9"/>
    <x v="1"/>
  </r>
  <r>
    <x v="3"/>
    <x v="3"/>
    <s v="UI77346233"/>
    <n v="108550.1"/>
    <d v="2020-12-03T00:00:00"/>
    <d v="2021-01-02T00:00:00"/>
    <n v="-2"/>
    <x v="0"/>
  </r>
  <r>
    <x v="4"/>
    <x v="4"/>
    <s v="UI72528822"/>
    <n v="47222.68"/>
    <d v="2020-12-06T00:00:00"/>
    <d v="2021-01-05T00:00:00"/>
    <n v="-5"/>
    <x v="0"/>
  </r>
  <r>
    <x v="4"/>
    <x v="4"/>
    <s v="UI42799121"/>
    <n v="114808.05"/>
    <d v="2020-12-02T00:00:00"/>
    <d v="2021-01-01T00:00:00"/>
    <n v="-1"/>
    <x v="0"/>
  </r>
  <r>
    <x v="4"/>
    <x v="4"/>
    <s v="CI48358942"/>
    <n v="116514.02"/>
    <d v="2020-12-14T00:00:00"/>
    <d v="2021-01-13T00:00:00"/>
    <n v="-13"/>
    <x v="0"/>
  </r>
  <r>
    <x v="5"/>
    <x v="5"/>
    <s v="CI42720950"/>
    <n v="223373.73"/>
    <d v="2020-11-15T00:00:00"/>
    <d v="2020-12-15T00:00:00"/>
    <n v="16"/>
    <x v="1"/>
  </r>
  <r>
    <x v="5"/>
    <x v="5"/>
    <s v="UI43207932"/>
    <n v="193723.13"/>
    <d v="2020-12-30T00:00:00"/>
    <d v="2021-01-29T00:00:00"/>
    <n v="-29"/>
    <x v="0"/>
  </r>
  <r>
    <x v="6"/>
    <x v="6"/>
    <s v="CI73671912"/>
    <n v="152021.79"/>
    <d v="2020-11-19T00:00:00"/>
    <d v="2020-12-19T00:00:00"/>
    <n v="12"/>
    <x v="1"/>
  </r>
  <r>
    <x v="7"/>
    <x v="7"/>
    <s v="CI95981211"/>
    <n v="18642.82"/>
    <d v="2020-11-25T00:00:00"/>
    <d v="2020-12-25T00:00:00"/>
    <n v="6"/>
    <x v="1"/>
  </r>
  <r>
    <x v="7"/>
    <x v="7"/>
    <s v="CI84245053"/>
    <n v="89105.79"/>
    <d v="2020-12-17T00:00:00"/>
    <d v="2021-01-16T00:00:00"/>
    <n v="-16"/>
    <x v="0"/>
  </r>
  <r>
    <x v="8"/>
    <x v="8"/>
    <s v="CI12385974"/>
    <n v="127859.35"/>
    <d v="2019-03-25T00:00:00"/>
    <d v="2019-04-24T00:00:00"/>
    <n v="617"/>
    <x v="2"/>
  </r>
  <r>
    <x v="8"/>
    <x v="8"/>
    <s v="CI62288370"/>
    <n v="127859.35"/>
    <d v="2019-08-26T00:00:00"/>
    <d v="2019-09-25T00:00:00"/>
    <n v="463"/>
    <x v="2"/>
  </r>
  <r>
    <x v="8"/>
    <x v="8"/>
    <s v="CI92288370"/>
    <n v="84544.15"/>
    <d v="2020-01-04T00:00:00"/>
    <d v="2020-02-03T00:00:00"/>
    <n v="332"/>
    <x v="3"/>
  </r>
  <r>
    <x v="8"/>
    <x v="8"/>
    <s v="CI42568200"/>
    <n v="151599.66"/>
    <d v="2020-04-14T00:00:00"/>
    <d v="2020-05-14T00:00:00"/>
    <n v="231"/>
    <x v="3"/>
  </r>
  <r>
    <x v="8"/>
    <x v="8"/>
    <s v="CI62456182"/>
    <n v="79774.289999999994"/>
    <d v="2020-05-27T00:00:00"/>
    <d v="2020-06-26T00:00:00"/>
    <n v="188"/>
    <x v="3"/>
  </r>
  <r>
    <x v="8"/>
    <x v="8"/>
    <s v="CI42006409"/>
    <n v="117554.67"/>
    <d v="2020-07-27T00:00:00"/>
    <d v="2020-08-26T00:00:00"/>
    <n v="127"/>
    <x v="3"/>
  </r>
  <r>
    <x v="8"/>
    <x v="8"/>
    <s v="UI90399660"/>
    <n v="43829.89"/>
    <d v="2020-09-21T00:00:00"/>
    <d v="2020-10-21T00:00:00"/>
    <n v="71"/>
    <x v="4"/>
  </r>
  <r>
    <x v="8"/>
    <x v="8"/>
    <s v="CI21898021"/>
    <n v="160213.92000000001"/>
    <d v="2020-10-28T00:00:00"/>
    <d v="2020-11-27T00:00:00"/>
    <n v="34"/>
    <x v="4"/>
  </r>
  <r>
    <x v="8"/>
    <x v="8"/>
    <s v="CI25256467"/>
    <n v="195748.86"/>
    <d v="2020-11-19T00:00:00"/>
    <d v="2020-12-19T00:00:00"/>
    <n v="12"/>
    <x v="1"/>
  </r>
  <r>
    <x v="8"/>
    <x v="8"/>
    <s v="CI27608788"/>
    <n v="243568.84"/>
    <d v="2020-12-22T00:00:00"/>
    <d v="2021-01-21T00:00:00"/>
    <n v="-21"/>
    <x v="0"/>
  </r>
  <r>
    <x v="9"/>
    <x v="9"/>
    <s v="CI42174722"/>
    <n v="249772.04"/>
    <d v="2020-10-07T00:00:00"/>
    <d v="2020-11-06T00:00:00"/>
    <n v="55"/>
    <x v="4"/>
  </r>
  <r>
    <x v="9"/>
    <x v="9"/>
    <s v="CI86844987"/>
    <n v="23113.1"/>
    <d v="2020-10-07T00:00:00"/>
    <d v="2020-11-06T00:00:00"/>
    <n v="55"/>
    <x v="4"/>
  </r>
  <r>
    <x v="9"/>
    <x v="9"/>
    <s v="CI81352516"/>
    <n v="47022.9"/>
    <d v="2020-11-02T00:00:00"/>
    <d v="2020-12-02T00:00:00"/>
    <n v="29"/>
    <x v="1"/>
  </r>
  <r>
    <x v="9"/>
    <x v="9"/>
    <s v="CN85975460"/>
    <n v="233722.46"/>
    <d v="2020-11-15T00:00:00"/>
    <d v="2020-12-15T00:00:00"/>
    <n v="16"/>
    <x v="1"/>
  </r>
  <r>
    <x v="10"/>
    <x v="10"/>
    <s v="UI54819529"/>
    <n v="104607.58"/>
    <d v="2020-08-09T00:00:00"/>
    <d v="2020-09-08T00:00:00"/>
    <n v="114"/>
    <x v="3"/>
  </r>
  <r>
    <x v="10"/>
    <x v="10"/>
    <s v="UI54514776"/>
    <n v="163470.97"/>
    <d v="2020-09-12T00:00:00"/>
    <d v="2020-10-12T00:00:00"/>
    <n v="80"/>
    <x v="4"/>
  </r>
  <r>
    <x v="10"/>
    <x v="10"/>
    <s v="CI24668611"/>
    <n v="135265.79999999999"/>
    <d v="2020-09-14T00:00:00"/>
    <d v="2020-10-14T00:00:00"/>
    <n v="78"/>
    <x v="4"/>
  </r>
  <r>
    <x v="11"/>
    <x v="11"/>
    <s v="CI33993764"/>
    <n v="159265.74"/>
    <d v="2020-11-30T00:00:00"/>
    <d v="2020-12-30T00:00:00"/>
    <n v="1"/>
    <x v="1"/>
  </r>
  <r>
    <x v="12"/>
    <x v="12"/>
    <s v="UI15830651"/>
    <n v="120227.79"/>
    <d v="2020-11-30T00:00:00"/>
    <d v="2020-12-30T00:00:00"/>
    <n v="1"/>
    <x v="1"/>
  </r>
  <r>
    <x v="13"/>
    <x v="13"/>
    <s v="CI88968287"/>
    <n v="9257.06"/>
    <d v="2020-09-13T00:00:00"/>
    <d v="2020-10-13T00:00:00"/>
    <n v="79"/>
    <x v="4"/>
  </r>
  <r>
    <x v="13"/>
    <x v="13"/>
    <s v="CN76029129"/>
    <n v="57928.46"/>
    <d v="2020-09-23T00:00:00"/>
    <d v="2020-10-23T00:00:00"/>
    <n v="69"/>
    <x v="4"/>
  </r>
  <r>
    <x v="14"/>
    <x v="14"/>
    <s v="CN87182913"/>
    <n v="106513.35"/>
    <d v="2020-12-02T00:00:00"/>
    <d v="2021-01-01T00:00:00"/>
    <n v="-1"/>
    <x v="0"/>
  </r>
  <r>
    <x v="15"/>
    <x v="15"/>
    <s v="CI29236858"/>
    <n v="248750.94"/>
    <d v="2020-11-30T00:00:00"/>
    <d v="2020-12-30T00:00:00"/>
    <n v="1"/>
    <x v="1"/>
  </r>
  <r>
    <x v="15"/>
    <x v="15"/>
    <s v="CI85081651"/>
    <n v="109704.42"/>
    <d v="2020-12-11T00:00:00"/>
    <d v="2021-01-10T00:00:00"/>
    <n v="-10"/>
    <x v="0"/>
  </r>
  <r>
    <x v="16"/>
    <x v="16"/>
    <s v="CI15442606"/>
    <n v="201122.23"/>
    <d v="2020-09-07T00:00:00"/>
    <d v="2020-10-07T00:00:00"/>
    <n v="85"/>
    <x v="4"/>
  </r>
  <r>
    <x v="17"/>
    <x v="17"/>
    <s v="CI57866352"/>
    <n v="143385.43"/>
    <d v="2020-12-02T00:00:00"/>
    <d v="2021-01-01T00:00:00"/>
    <n v="-1"/>
    <x v="0"/>
  </r>
  <r>
    <x v="18"/>
    <x v="18"/>
    <s v="UI97235768"/>
    <n v="209515.63"/>
    <d v="2020-11-27T00:00:00"/>
    <d v="2020-12-27T00:00:00"/>
    <n v="4"/>
    <x v="1"/>
  </r>
  <r>
    <x v="18"/>
    <x v="18"/>
    <s v="CN51537978"/>
    <n v="38383.919999999998"/>
    <d v="2020-12-12T00:00:00"/>
    <d v="2021-01-11T00:00:00"/>
    <n v="-11"/>
    <x v="0"/>
  </r>
  <r>
    <x v="18"/>
    <x v="18"/>
    <s v="UI41980715"/>
    <n v="213260.11"/>
    <d v="2020-12-21T00:00:00"/>
    <d v="2021-01-20T00:00:00"/>
    <n v="-20"/>
    <x v="0"/>
  </r>
  <r>
    <x v="19"/>
    <x v="19"/>
    <s v="UI78257094"/>
    <n v="244482.63"/>
    <d v="2020-11-28T00:00:00"/>
    <d v="2020-12-28T00:00:00"/>
    <n v="3"/>
    <x v="1"/>
  </r>
  <r>
    <x v="20"/>
    <x v="20"/>
    <s v="CI58961246"/>
    <n v="44759.91"/>
    <d v="2020-11-27T00:00:00"/>
    <d v="2020-12-27T00:00:00"/>
    <n v="4"/>
    <x v="1"/>
  </r>
  <r>
    <x v="20"/>
    <x v="20"/>
    <s v="CN56772280"/>
    <n v="70427.59"/>
    <d v="2020-11-12T00:00:00"/>
    <d v="2020-12-12T00:00:00"/>
    <n v="19"/>
    <x v="1"/>
  </r>
  <r>
    <x v="21"/>
    <x v="21"/>
    <s v="UI98518744"/>
    <n v="7882.92"/>
    <d v="2020-12-04T00:00:00"/>
    <d v="2021-01-03T00:00:00"/>
    <n v="-3"/>
    <x v="0"/>
  </r>
  <r>
    <x v="21"/>
    <x v="21"/>
    <s v="CI71628321"/>
    <n v="188459.12"/>
    <d v="2020-12-28T00:00:00"/>
    <d v="2021-01-27T00:00:00"/>
    <n v="-27"/>
    <x v="0"/>
  </r>
  <r>
    <x v="22"/>
    <x v="22"/>
    <s v="CI43679103"/>
    <n v="74207.039999999994"/>
    <d v="2020-10-17T00:00:00"/>
    <d v="2020-11-16T00:00:00"/>
    <n v="45"/>
    <x v="4"/>
  </r>
  <r>
    <x v="22"/>
    <x v="22"/>
    <s v="UI40413948"/>
    <n v="57591.62"/>
    <d v="2020-11-18T00:00:00"/>
    <d v="2020-12-18T00:00:00"/>
    <n v="13"/>
    <x v="1"/>
  </r>
  <r>
    <x v="23"/>
    <x v="23"/>
    <s v="CI34770709"/>
    <n v="135446.39000000001"/>
    <d v="2020-11-30T00:00:00"/>
    <d v="2020-12-30T00:00:00"/>
    <n v="1"/>
    <x v="1"/>
  </r>
  <r>
    <x v="24"/>
    <x v="24"/>
    <s v="CN30836529"/>
    <n v="86896.4"/>
    <d v="2020-10-16T00:00:00"/>
    <d v="2020-11-15T00:00:00"/>
    <n v="46"/>
    <x v="4"/>
  </r>
  <r>
    <x v="24"/>
    <x v="24"/>
    <s v="CI56566928"/>
    <n v="112441.82"/>
    <d v="2020-10-12T00:00:00"/>
    <d v="2020-11-11T00:00:00"/>
    <n v="50"/>
    <x v="4"/>
  </r>
  <r>
    <x v="25"/>
    <x v="25"/>
    <s v="CI35881088"/>
    <n v="144501.29"/>
    <d v="2020-05-11T00:00:00"/>
    <d v="2020-06-10T00:00:00"/>
    <n v="204"/>
    <x v="3"/>
  </r>
  <r>
    <x v="25"/>
    <x v="25"/>
    <s v="UI49276105"/>
    <n v="208594.42"/>
    <d v="2020-05-29T00:00:00"/>
    <d v="2020-06-28T00:00:00"/>
    <n v="186"/>
    <x v="3"/>
  </r>
  <r>
    <x v="25"/>
    <x v="25"/>
    <s v="UI76967580"/>
    <n v="8081.44"/>
    <d v="2020-08-07T00:00:00"/>
    <d v="2020-09-06T00:00:00"/>
    <n v="116"/>
    <x v="3"/>
  </r>
  <r>
    <x v="25"/>
    <x v="25"/>
    <s v="CI45451303"/>
    <n v="24192.84"/>
    <d v="2020-08-16T00:00:00"/>
    <d v="2020-09-15T00:00:00"/>
    <n v="107"/>
    <x v="3"/>
  </r>
  <r>
    <x v="25"/>
    <x v="25"/>
    <s v="CI55418995"/>
    <n v="146175.82"/>
    <d v="2020-09-01T00:00:00"/>
    <d v="2020-10-01T00:00:00"/>
    <n v="91"/>
    <x v="3"/>
  </r>
  <r>
    <x v="26"/>
    <x v="26"/>
    <s v="CI44135334"/>
    <n v="27645.9"/>
    <d v="2020-11-19T00:00:00"/>
    <d v="2020-12-19T00:00:00"/>
    <n v="12"/>
    <x v="1"/>
  </r>
  <r>
    <x v="26"/>
    <x v="26"/>
    <s v="CI31079142"/>
    <n v="44191.67"/>
    <d v="2020-11-24T00:00:00"/>
    <d v="2020-12-24T00:00:00"/>
    <n v="7"/>
    <x v="1"/>
  </r>
  <r>
    <x v="26"/>
    <x v="26"/>
    <s v="CI50861836"/>
    <n v="226587.08"/>
    <d v="2020-12-23T00:00:00"/>
    <d v="2021-01-22T00:00:00"/>
    <n v="-22"/>
    <x v="0"/>
  </r>
  <r>
    <x v="27"/>
    <x v="27"/>
    <s v="UI11099742"/>
    <n v="147661.71"/>
    <d v="2020-12-14T00:00:00"/>
    <d v="2021-01-13T00:00:00"/>
    <n v="-13"/>
    <x v="0"/>
  </r>
  <r>
    <x v="28"/>
    <x v="28"/>
    <s v="CI89726295"/>
    <n v="142506.09"/>
    <d v="2020-11-12T00:00:00"/>
    <d v="2020-12-12T00:00:00"/>
    <n v="19"/>
    <x v="1"/>
  </r>
  <r>
    <x v="28"/>
    <x v="28"/>
    <s v="CI95043255"/>
    <n v="180366.44"/>
    <d v="2020-12-30T00:00:00"/>
    <d v="2021-01-29T00:00:00"/>
    <n v="-29"/>
    <x v="0"/>
  </r>
  <r>
    <x v="28"/>
    <x v="28"/>
    <s v="CI66301236"/>
    <n v="197571.95"/>
    <d v="2020-12-21T00:00:00"/>
    <d v="2021-01-20T00:00:00"/>
    <n v="-20"/>
    <x v="0"/>
  </r>
  <r>
    <x v="29"/>
    <x v="29"/>
    <s v="CN89498141"/>
    <n v="125844.88"/>
    <d v="2020-11-28T00:00:00"/>
    <d v="2020-12-28T00:00:00"/>
    <n v="3"/>
    <x v="1"/>
  </r>
  <r>
    <x v="29"/>
    <x v="29"/>
    <s v="CI34149423"/>
    <n v="173915.17"/>
    <d v="2020-11-14T00:00:00"/>
    <d v="2020-12-14T00:00:00"/>
    <n v="17"/>
    <x v="1"/>
  </r>
  <r>
    <x v="30"/>
    <x v="30"/>
    <s v="CI17250368"/>
    <n v="17278.080000000002"/>
    <d v="2020-11-17T00:00:00"/>
    <d v="2020-12-17T00:00:00"/>
    <n v="14"/>
    <x v="1"/>
  </r>
  <r>
    <x v="30"/>
    <x v="30"/>
    <s v="CI12594165"/>
    <n v="59708.14"/>
    <d v="2020-11-06T00:00:00"/>
    <d v="2020-12-06T00:00:00"/>
    <n v="25"/>
    <x v="1"/>
  </r>
  <r>
    <x v="31"/>
    <x v="31"/>
    <s v="CI18586267"/>
    <n v="181487.32"/>
    <d v="2020-11-05T00:00:00"/>
    <d v="2020-12-05T00:00:00"/>
    <n v="26"/>
    <x v="1"/>
  </r>
  <r>
    <x v="31"/>
    <x v="31"/>
    <s v="CI22613114"/>
    <n v="141125.67000000001"/>
    <d v="2020-11-27T00:00:00"/>
    <d v="2020-12-27T00:00:00"/>
    <n v="4"/>
    <x v="1"/>
  </r>
  <r>
    <x v="31"/>
    <x v="31"/>
    <s v="UI52226607"/>
    <n v="155154.59"/>
    <d v="2020-11-05T00:00:00"/>
    <d v="2020-12-05T00:00:00"/>
    <n v="26"/>
    <x v="1"/>
  </r>
  <r>
    <x v="31"/>
    <x v="31"/>
    <s v="CI37914911"/>
    <n v="146596.42000000001"/>
    <d v="2020-12-28T00:00:00"/>
    <d v="2021-01-27T00:00:00"/>
    <n v="-27"/>
    <x v="0"/>
  </r>
  <r>
    <x v="31"/>
    <x v="31"/>
    <s v="CI71009698"/>
    <n v="94073.24"/>
    <d v="2020-12-28T00:00:00"/>
    <d v="2021-01-27T00:00:00"/>
    <n v="-27"/>
    <x v="0"/>
  </r>
  <r>
    <x v="31"/>
    <x v="31"/>
    <s v="UI55144564"/>
    <n v="63673.74"/>
    <d v="2020-12-04T00:00:00"/>
    <d v="2021-01-03T00:00:00"/>
    <n v="-3"/>
    <x v="0"/>
  </r>
  <r>
    <x v="31"/>
    <x v="31"/>
    <s v="CI78872779"/>
    <n v="93341.83"/>
    <d v="2020-12-17T00:00:00"/>
    <d v="2021-01-16T00:00:00"/>
    <n v="-16"/>
    <x v="0"/>
  </r>
  <r>
    <x v="32"/>
    <x v="32"/>
    <s v="CI25730301"/>
    <n v="139748.91"/>
    <d v="2020-11-30T00:00:00"/>
    <d v="2020-12-30T00:00:00"/>
    <n v="1"/>
    <x v="1"/>
  </r>
  <r>
    <x v="32"/>
    <x v="32"/>
    <s v="CI74456669"/>
    <n v="154410.95000000001"/>
    <d v="2020-12-15T00:00:00"/>
    <d v="2021-01-14T00:00:00"/>
    <n v="-14"/>
    <x v="0"/>
  </r>
  <r>
    <x v="33"/>
    <x v="33"/>
    <s v="CI23296056"/>
    <n v="22385.75"/>
    <d v="2020-11-20T00:00:00"/>
    <d v="2020-12-20T00:00:00"/>
    <n v="11"/>
    <x v="1"/>
  </r>
  <r>
    <x v="33"/>
    <x v="33"/>
    <s v="UI83052184"/>
    <n v="188399.14"/>
    <d v="2020-11-16T00:00:00"/>
    <d v="2020-12-16T00:00:00"/>
    <n v="15"/>
    <x v="1"/>
  </r>
  <r>
    <x v="33"/>
    <x v="33"/>
    <s v="CI77828280"/>
    <n v="159064.56"/>
    <d v="2020-11-07T00:00:00"/>
    <d v="2020-12-07T00:00:00"/>
    <n v="24"/>
    <x v="1"/>
  </r>
  <r>
    <x v="33"/>
    <x v="33"/>
    <s v="CI77848150"/>
    <n v="105855.03"/>
    <d v="2020-11-10T00:00:00"/>
    <d v="2020-12-10T00:00:00"/>
    <n v="21"/>
    <x v="1"/>
  </r>
  <r>
    <x v="33"/>
    <x v="33"/>
    <s v="CI38612754"/>
    <n v="67552.649999999994"/>
    <d v="2020-11-30T00:00:00"/>
    <d v="2020-12-30T00:00:00"/>
    <n v="1"/>
    <x v="1"/>
  </r>
  <r>
    <x v="33"/>
    <x v="33"/>
    <s v="CI27942555"/>
    <n v="124383.98"/>
    <d v="2020-12-02T00:00:00"/>
    <d v="2021-01-01T00:00:00"/>
    <n v="-1"/>
    <x v="0"/>
  </r>
  <r>
    <x v="33"/>
    <x v="33"/>
    <s v="CI63281188"/>
    <n v="94819.33"/>
    <d v="2020-12-30T00:00:00"/>
    <d v="2021-01-29T00:00:00"/>
    <n v="-29"/>
    <x v="0"/>
  </r>
  <r>
    <x v="34"/>
    <x v="34"/>
    <s v="CI94509268"/>
    <n v="85362.63"/>
    <d v="2020-11-05T00:00:00"/>
    <d v="2020-12-05T00:00:00"/>
    <n v="26"/>
    <x v="1"/>
  </r>
  <r>
    <x v="34"/>
    <x v="34"/>
    <s v="CI69827323"/>
    <n v="41957.51"/>
    <d v="2020-12-14T00:00:00"/>
    <d v="2021-01-13T00:00:00"/>
    <n v="-13"/>
    <x v="0"/>
  </r>
  <r>
    <x v="34"/>
    <x v="34"/>
    <s v="CI84115622"/>
    <n v="160786.54999999999"/>
    <d v="2020-12-12T00:00:00"/>
    <d v="2021-01-11T00:00:00"/>
    <n v="-11"/>
    <x v="0"/>
  </r>
  <r>
    <x v="34"/>
    <x v="34"/>
    <s v="UI59649270"/>
    <n v="143336.04"/>
    <d v="2020-12-17T00:00:00"/>
    <d v="2021-01-16T00:00:00"/>
    <n v="-16"/>
    <x v="0"/>
  </r>
  <r>
    <x v="35"/>
    <x v="35"/>
    <s v="UI45085059"/>
    <n v="161096.1"/>
    <d v="2020-12-01T00:00:00"/>
    <d v="2020-12-31T00:00:00"/>
    <n v="0"/>
    <x v="0"/>
  </r>
  <r>
    <x v="36"/>
    <x v="36"/>
    <s v="CI53877893"/>
    <n v="108752.02"/>
    <d v="2020-11-24T00:00:00"/>
    <d v="2020-12-24T00:00:00"/>
    <n v="7"/>
    <x v="1"/>
  </r>
  <r>
    <x v="36"/>
    <x v="36"/>
    <s v="CI57803648"/>
    <n v="193581.92"/>
    <d v="2020-11-28T00:00:00"/>
    <d v="2020-12-28T00:00:00"/>
    <n v="3"/>
    <x v="1"/>
  </r>
  <r>
    <x v="36"/>
    <x v="36"/>
    <s v="CI16196294"/>
    <n v="143434.46"/>
    <d v="2020-12-15T00:00:00"/>
    <d v="2021-01-14T00:00:00"/>
    <n v="-14"/>
    <x v="0"/>
  </r>
  <r>
    <x v="37"/>
    <x v="37"/>
    <s v="CI47289400"/>
    <n v="211548.79"/>
    <d v="2020-11-24T00:00:00"/>
    <d v="2020-12-24T00:00:00"/>
    <n v="7"/>
    <x v="1"/>
  </r>
  <r>
    <x v="38"/>
    <x v="38"/>
    <s v="UI60029288"/>
    <n v="185143.64"/>
    <d v="2020-11-28T00:00:00"/>
    <d v="2020-12-28T00:00:00"/>
    <n v="3"/>
    <x v="1"/>
  </r>
  <r>
    <x v="38"/>
    <x v="38"/>
    <s v="CN36972299"/>
    <n v="224441.13"/>
    <d v="2020-12-18T00:00:00"/>
    <d v="2021-01-17T00:00:00"/>
    <n v="-17"/>
    <x v="0"/>
  </r>
  <r>
    <x v="39"/>
    <x v="39"/>
    <s v="UI52057146"/>
    <n v="134880.9"/>
    <d v="2020-11-01T00:00:00"/>
    <d v="2020-12-01T00:00:00"/>
    <n v="30"/>
    <x v="1"/>
  </r>
  <r>
    <x v="40"/>
    <x v="40"/>
    <s v="CI27744627"/>
    <n v="119032.45"/>
    <d v="2020-12-13T00:00:00"/>
    <d v="2021-01-12T00:00:00"/>
    <n v="-12"/>
    <x v="0"/>
  </r>
  <r>
    <x v="41"/>
    <x v="41"/>
    <s v="CI34335383"/>
    <n v="44184.53"/>
    <d v="2020-12-01T00:00:00"/>
    <d v="2020-12-31T00:00:00"/>
    <n v="0"/>
    <x v="0"/>
  </r>
  <r>
    <x v="42"/>
    <x v="42"/>
    <s v="CI33438538"/>
    <n v="43900.3"/>
    <d v="2020-12-09T00:00:00"/>
    <d v="2021-01-08T00:00:00"/>
    <n v="-8"/>
    <x v="0"/>
  </r>
  <r>
    <x v="43"/>
    <x v="43"/>
    <s v="CI73115960"/>
    <n v="56422.28"/>
    <d v="2020-11-18T00:00:00"/>
    <d v="2020-12-18T00:00:00"/>
    <n v="13"/>
    <x v="1"/>
  </r>
  <r>
    <x v="43"/>
    <x v="43"/>
    <s v="UI46306487"/>
    <n v="234583.75"/>
    <d v="2020-11-26T00:00:00"/>
    <d v="2020-12-26T00:00:00"/>
    <n v="5"/>
    <x v="1"/>
  </r>
  <r>
    <x v="43"/>
    <x v="43"/>
    <s v="CI85592285"/>
    <n v="222578.09"/>
    <d v="2020-12-02T00:00:00"/>
    <d v="2021-01-01T00:00:00"/>
    <n v="-1"/>
    <x v="0"/>
  </r>
  <r>
    <x v="44"/>
    <x v="44"/>
    <s v="CI55003070"/>
    <n v="120549.86"/>
    <d v="2020-11-10T00:00:00"/>
    <d v="2020-12-10T00:00:00"/>
    <n v="21"/>
    <x v="1"/>
  </r>
  <r>
    <x v="44"/>
    <x v="44"/>
    <s v="CI39972648"/>
    <n v="60233.16"/>
    <d v="2020-11-19T00:00:00"/>
    <d v="2020-12-19T00:00:00"/>
    <n v="12"/>
    <x v="1"/>
  </r>
  <r>
    <x v="45"/>
    <x v="45"/>
    <s v="CI96796968"/>
    <n v="26652.59"/>
    <d v="2020-11-04T00:00:00"/>
    <d v="2020-12-04T00:00:00"/>
    <n v="27"/>
    <x v="1"/>
  </r>
  <r>
    <x v="46"/>
    <x v="46"/>
    <s v="CI17953423"/>
    <n v="134448.15"/>
    <d v="2020-11-26T00:00:00"/>
    <d v="2020-12-26T00:00:00"/>
    <n v="5"/>
    <x v="1"/>
  </r>
  <r>
    <x v="46"/>
    <x v="46"/>
    <s v="CI86338846"/>
    <n v="117087.93"/>
    <d v="2020-11-04T00:00:00"/>
    <d v="2020-12-04T00:00:00"/>
    <n v="27"/>
    <x v="1"/>
  </r>
  <r>
    <x v="47"/>
    <x v="47"/>
    <s v="CI88745782"/>
    <n v="123229.5"/>
    <d v="2020-12-01T00:00:00"/>
    <d v="2020-12-31T00:00:00"/>
    <n v="0"/>
    <x v="0"/>
  </r>
  <r>
    <x v="47"/>
    <x v="47"/>
    <s v="CI22141656"/>
    <n v="16339.87"/>
    <d v="2020-12-26T00:00:00"/>
    <d v="2021-01-25T00:00:00"/>
    <n v="-25"/>
    <x v="0"/>
  </r>
  <r>
    <x v="48"/>
    <x v="48"/>
    <s v="CI36783554"/>
    <n v="130652.66"/>
    <d v="2020-11-02T00:00:00"/>
    <d v="2020-12-02T00:00:00"/>
    <n v="29"/>
    <x v="1"/>
  </r>
  <r>
    <x v="48"/>
    <x v="48"/>
    <s v="CI67173661"/>
    <n v="235433.23"/>
    <d v="2020-12-09T00:00:00"/>
    <d v="2021-01-08T00:00:00"/>
    <n v="-8"/>
    <x v="0"/>
  </r>
  <r>
    <x v="49"/>
    <x v="49"/>
    <s v="CI55973911"/>
    <n v="187757.91"/>
    <d v="2020-11-14T00:00:00"/>
    <d v="2020-12-14T00:00:00"/>
    <n v="17"/>
    <x v="1"/>
  </r>
  <r>
    <x v="49"/>
    <x v="49"/>
    <s v="CI16564308"/>
    <n v="96609.279999999999"/>
    <d v="2020-12-25T00:00:00"/>
    <d v="2021-01-24T00:00:00"/>
    <n v="-24"/>
    <x v="0"/>
  </r>
  <r>
    <x v="50"/>
    <x v="50"/>
    <s v="UI54468115"/>
    <n v="148432.26999999999"/>
    <d v="2020-11-29T00:00:00"/>
    <d v="2020-12-29T00:00:00"/>
    <n v="2"/>
    <x v="1"/>
  </r>
  <r>
    <x v="50"/>
    <x v="50"/>
    <s v="CI50280000"/>
    <n v="204352.9"/>
    <d v="2020-11-11T00:00:00"/>
    <d v="2020-12-11T00:00:00"/>
    <n v="20"/>
    <x v="1"/>
  </r>
  <r>
    <x v="50"/>
    <x v="50"/>
    <s v="UI37168148"/>
    <n v="180324.29"/>
    <d v="2020-12-01T00:00:00"/>
    <d v="2020-12-31T00:00:00"/>
    <n v="0"/>
    <x v="0"/>
  </r>
  <r>
    <x v="50"/>
    <x v="50"/>
    <s v="CI83073426"/>
    <n v="247138.48"/>
    <d v="2020-12-19T00:00:00"/>
    <d v="2021-01-18T00:00:00"/>
    <n v="-18"/>
    <x v="0"/>
  </r>
  <r>
    <x v="50"/>
    <x v="50"/>
    <s v="CI67384973"/>
    <n v="211625.04"/>
    <d v="2020-12-11T00:00:00"/>
    <d v="2021-01-10T00:00:00"/>
    <n v="-10"/>
    <x v="0"/>
  </r>
  <r>
    <x v="51"/>
    <x v="51"/>
    <s v="CI41734270"/>
    <n v="37279.589999999997"/>
    <d v="2020-11-02T00:00:00"/>
    <d v="2020-12-02T00:00:00"/>
    <n v="29"/>
    <x v="1"/>
  </r>
  <r>
    <x v="51"/>
    <x v="51"/>
    <s v="CI82497245"/>
    <n v="192713.28"/>
    <d v="2020-12-23T00:00:00"/>
    <d v="2021-01-22T00:00:00"/>
    <n v="-22"/>
    <x v="0"/>
  </r>
  <r>
    <x v="51"/>
    <x v="51"/>
    <s v="CI40460358"/>
    <n v="99511.24"/>
    <d v="2020-12-28T00:00:00"/>
    <d v="2021-01-27T00:00:00"/>
    <n v="-27"/>
    <x v="0"/>
  </r>
  <r>
    <x v="52"/>
    <x v="52"/>
    <s v="CI77870004"/>
    <n v="155369.21"/>
    <d v="2020-12-23T00:00:00"/>
    <d v="2021-01-22T00:00:00"/>
    <n v="-22"/>
    <x v="0"/>
  </r>
  <r>
    <x v="53"/>
    <x v="53"/>
    <s v="CI48535698"/>
    <n v="78662.2"/>
    <d v="2020-11-17T00:00:00"/>
    <d v="2020-12-17T00:00:00"/>
    <n v="14"/>
    <x v="1"/>
  </r>
  <r>
    <x v="54"/>
    <x v="54"/>
    <s v="UI93509864"/>
    <n v="78622.36"/>
    <d v="2020-11-03T00:00:00"/>
    <d v="2020-12-03T00:00:00"/>
    <n v="28"/>
    <x v="1"/>
  </r>
  <r>
    <x v="54"/>
    <x v="54"/>
    <s v="CI96329616"/>
    <n v="50629.4"/>
    <d v="2020-11-03T00:00:00"/>
    <d v="2020-12-03T00:00:00"/>
    <n v="28"/>
    <x v="1"/>
  </r>
  <r>
    <x v="54"/>
    <x v="54"/>
    <s v="CI93930169"/>
    <n v="184474.95"/>
    <d v="2020-12-04T00:00:00"/>
    <d v="2021-01-03T00:00:00"/>
    <n v="-3"/>
    <x v="0"/>
  </r>
  <r>
    <x v="54"/>
    <x v="54"/>
    <s v="CI49339613"/>
    <n v="114889.17"/>
    <d v="2020-12-15T00:00:00"/>
    <d v="2021-01-14T00:00:00"/>
    <n v="-14"/>
    <x v="0"/>
  </r>
  <r>
    <x v="55"/>
    <x v="55"/>
    <s v="CN62518617"/>
    <n v="86630.7"/>
    <d v="2020-12-10T00:00:00"/>
    <d v="2021-01-09T00:00:00"/>
    <n v="-9"/>
    <x v="0"/>
  </r>
  <r>
    <x v="56"/>
    <x v="56"/>
    <s v="CI25622697"/>
    <n v="34741.11"/>
    <d v="2020-11-16T00:00:00"/>
    <d v="2020-12-16T00:00:00"/>
    <n v="15"/>
    <x v="1"/>
  </r>
  <r>
    <x v="57"/>
    <x v="57"/>
    <s v="CI79443780"/>
    <n v="118607.67999999999"/>
    <d v="2020-11-29T00:00:00"/>
    <d v="2020-12-29T00:00:00"/>
    <n v="2"/>
    <x v="1"/>
  </r>
  <r>
    <x v="58"/>
    <x v="58"/>
    <s v="CI65807441"/>
    <n v="133962.09"/>
    <d v="2020-11-05T00:00:00"/>
    <d v="2020-12-05T00:00:00"/>
    <n v="26"/>
    <x v="1"/>
  </r>
  <r>
    <x v="58"/>
    <x v="58"/>
    <s v="CI14082239"/>
    <n v="177673.47"/>
    <d v="2020-11-08T00:00:00"/>
    <d v="2020-12-08T00:00:00"/>
    <n v="23"/>
    <x v="1"/>
  </r>
  <r>
    <x v="59"/>
    <x v="59"/>
    <s v="CI59217471"/>
    <n v="236763.95"/>
    <d v="2020-11-27T00:00:00"/>
    <d v="2020-12-27T00:00:00"/>
    <n v="4"/>
    <x v="1"/>
  </r>
  <r>
    <x v="59"/>
    <x v="59"/>
    <s v="CI73921951"/>
    <n v="9509.92"/>
    <d v="2020-11-16T00:00:00"/>
    <d v="2020-12-16T00:00:00"/>
    <n v="15"/>
    <x v="1"/>
  </r>
  <r>
    <x v="59"/>
    <x v="59"/>
    <s v="UI71934571"/>
    <n v="243277.31"/>
    <d v="2020-12-30T00:00:00"/>
    <d v="2021-01-29T00:00:00"/>
    <n v="-29"/>
    <x v="0"/>
  </r>
  <r>
    <x v="59"/>
    <x v="59"/>
    <s v="CI30071955"/>
    <n v="9003.0400000000009"/>
    <d v="2020-12-20T00:00:00"/>
    <d v="2021-01-19T00:00:00"/>
    <n v="-19"/>
    <x v="0"/>
  </r>
  <r>
    <x v="59"/>
    <x v="59"/>
    <s v="CI91784395"/>
    <n v="139459.64000000001"/>
    <d v="2020-12-17T00:00:00"/>
    <d v="2021-01-16T00:00:00"/>
    <n v="-16"/>
    <x v="0"/>
  </r>
  <r>
    <x v="60"/>
    <x v="60"/>
    <s v="CI44215150"/>
    <n v="69518.429999999993"/>
    <d v="2020-12-18T00:00:00"/>
    <d v="2021-01-17T00:00:00"/>
    <n v="-17"/>
    <x v="0"/>
  </r>
  <r>
    <x v="61"/>
    <x v="61"/>
    <s v="CI50033705"/>
    <n v="72616.62"/>
    <d v="2020-11-11T00:00:00"/>
    <d v="2020-12-11T00:00:00"/>
    <n v="20"/>
    <x v="1"/>
  </r>
  <r>
    <x v="61"/>
    <x v="61"/>
    <s v="CI24157221"/>
    <n v="31213.5"/>
    <d v="2020-11-12T00:00:00"/>
    <d v="2020-12-12T00:00:00"/>
    <n v="19"/>
    <x v="1"/>
  </r>
  <r>
    <x v="61"/>
    <x v="61"/>
    <s v="CI31721754"/>
    <n v="219289.03"/>
    <d v="2020-12-29T00:00:00"/>
    <d v="2021-01-28T00:00:00"/>
    <n v="-28"/>
    <x v="0"/>
  </r>
  <r>
    <x v="62"/>
    <x v="62"/>
    <s v="CN37208113"/>
    <n v="231232.66"/>
    <d v="2020-12-07T00:00:00"/>
    <d v="2021-01-06T00:00:00"/>
    <n v="-6"/>
    <x v="0"/>
  </r>
  <r>
    <x v="62"/>
    <x v="62"/>
    <s v="CI70635344"/>
    <n v="129435.14"/>
    <d v="2020-12-05T00:00:00"/>
    <d v="2021-01-04T00:00:00"/>
    <n v="-4"/>
    <x v="0"/>
  </r>
  <r>
    <x v="63"/>
    <x v="63"/>
    <s v="CI48630124"/>
    <n v="234448.48"/>
    <d v="2020-11-30T00:00:00"/>
    <d v="2020-12-30T00:00:00"/>
    <n v="1"/>
    <x v="1"/>
  </r>
  <r>
    <x v="63"/>
    <x v="63"/>
    <s v="CI49062755"/>
    <n v="247628.19"/>
    <d v="2020-11-07T00:00:00"/>
    <d v="2020-12-07T00:00:00"/>
    <n v="24"/>
    <x v="1"/>
  </r>
  <r>
    <x v="63"/>
    <x v="63"/>
    <s v="CI25274249"/>
    <n v="163352.35999999999"/>
    <d v="2020-12-16T00:00:00"/>
    <d v="2021-01-15T00:00:00"/>
    <n v="-15"/>
    <x v="0"/>
  </r>
  <r>
    <x v="64"/>
    <x v="64"/>
    <s v="CI43602844"/>
    <n v="31149.77"/>
    <d v="2020-11-12T00:00:00"/>
    <d v="2020-12-12T00:00:00"/>
    <n v="19"/>
    <x v="1"/>
  </r>
  <r>
    <x v="64"/>
    <x v="64"/>
    <s v="CN57275702"/>
    <n v="216217.84"/>
    <d v="2020-12-02T00:00:00"/>
    <d v="2021-01-01T00:00:00"/>
    <n v="-1"/>
    <x v="0"/>
  </r>
  <r>
    <x v="65"/>
    <x v="65"/>
    <s v="CN77352615"/>
    <n v="224902.43"/>
    <d v="2020-11-28T00:00:00"/>
    <d v="2020-12-28T00:00:00"/>
    <n v="3"/>
    <x v="1"/>
  </r>
  <r>
    <x v="65"/>
    <x v="65"/>
    <s v="CI48067960"/>
    <n v="149773.18"/>
    <d v="2020-11-01T00:00:00"/>
    <d v="2020-12-01T00:00:00"/>
    <n v="30"/>
    <x v="1"/>
  </r>
  <r>
    <x v="65"/>
    <x v="65"/>
    <s v="CI12842110"/>
    <n v="193683.3"/>
    <d v="2020-12-30T00:00:00"/>
    <d v="2021-01-29T00:00:00"/>
    <n v="-29"/>
    <x v="0"/>
  </r>
  <r>
    <x v="65"/>
    <x v="65"/>
    <s v="CI79364084"/>
    <n v="167574.56"/>
    <d v="2020-12-30T00:00:00"/>
    <d v="2021-01-29T00:00:00"/>
    <n v="-29"/>
    <x v="0"/>
  </r>
  <r>
    <x v="66"/>
    <x v="66"/>
    <s v="CI25132104"/>
    <n v="208634.52"/>
    <d v="2020-11-04T00:00:00"/>
    <d v="2020-12-04T00:00:00"/>
    <n v="27"/>
    <x v="1"/>
  </r>
  <r>
    <x v="67"/>
    <x v="67"/>
    <s v="CI19940625"/>
    <n v="24866.19"/>
    <d v="2020-11-27T00:00:00"/>
    <d v="2020-12-27T00:00:00"/>
    <n v="4"/>
    <x v="1"/>
  </r>
  <r>
    <x v="67"/>
    <x v="67"/>
    <s v="CI55109019"/>
    <n v="49229.83"/>
    <d v="2020-11-10T00:00:00"/>
    <d v="2020-12-10T00:00:00"/>
    <n v="21"/>
    <x v="1"/>
  </r>
  <r>
    <x v="67"/>
    <x v="67"/>
    <s v="CI65393770"/>
    <n v="118996.17"/>
    <d v="2020-11-08T00:00:00"/>
    <d v="2020-12-08T00:00:00"/>
    <n v="23"/>
    <x v="1"/>
  </r>
  <r>
    <x v="67"/>
    <x v="67"/>
    <s v="CI26555270"/>
    <n v="109704.81"/>
    <d v="2020-12-17T00:00:00"/>
    <d v="2021-01-16T00:00:00"/>
    <n v="-16"/>
    <x v="0"/>
  </r>
  <r>
    <x v="68"/>
    <x v="68"/>
    <s v="UI86968200"/>
    <n v="169018.23"/>
    <d v="2020-11-02T00:00:00"/>
    <d v="2020-12-02T00:00:00"/>
    <n v="29"/>
    <x v="1"/>
  </r>
  <r>
    <x v="68"/>
    <x v="68"/>
    <s v="CI33930087"/>
    <n v="153869.91"/>
    <d v="2020-11-04T00:00:00"/>
    <d v="2020-12-04T00:00:00"/>
    <n v="27"/>
    <x v="1"/>
  </r>
  <r>
    <x v="68"/>
    <x v="68"/>
    <s v="CI73795507"/>
    <n v="85077.91"/>
    <d v="2020-12-19T00:00:00"/>
    <d v="2021-01-18T00:00:00"/>
    <n v="-18"/>
    <x v="0"/>
  </r>
  <r>
    <x v="68"/>
    <x v="68"/>
    <s v="CN15890654"/>
    <n v="79762.09"/>
    <d v="2020-12-14T00:00:00"/>
    <d v="2021-01-13T00:00:00"/>
    <n v="-13"/>
    <x v="0"/>
  </r>
  <r>
    <x v="68"/>
    <x v="68"/>
    <s v="CI87006834"/>
    <n v="217112.38"/>
    <d v="2020-12-01T00:00:00"/>
    <d v="2020-12-31T00:00:00"/>
    <n v="0"/>
    <x v="0"/>
  </r>
  <r>
    <x v="69"/>
    <x v="69"/>
    <s v="CI12715465"/>
    <n v="147294.6"/>
    <d v="2020-11-09T00:00:00"/>
    <d v="2020-12-09T00:00:00"/>
    <n v="22"/>
    <x v="1"/>
  </r>
  <r>
    <x v="70"/>
    <x v="70"/>
    <s v="CI59923647"/>
    <n v="46831.56"/>
    <d v="2020-12-28T00:00:00"/>
    <d v="2021-01-27T00:00:00"/>
    <n v="-27"/>
    <x v="0"/>
  </r>
  <r>
    <x v="71"/>
    <x v="71"/>
    <s v="CI40324149"/>
    <n v="173887.25"/>
    <d v="2020-12-10T00:00:00"/>
    <d v="2021-01-09T00:00:00"/>
    <n v="-9"/>
    <x v="0"/>
  </r>
  <r>
    <x v="72"/>
    <x v="72"/>
    <s v="CI74175047"/>
    <n v="194444.97"/>
    <d v="2020-11-27T00:00:00"/>
    <d v="2020-12-27T00:00:00"/>
    <n v="4"/>
    <x v="1"/>
  </r>
  <r>
    <x v="72"/>
    <x v="72"/>
    <s v="CI53700288"/>
    <n v="145883.31"/>
    <d v="2020-11-12T00:00:00"/>
    <d v="2020-12-12T00:00:00"/>
    <n v="19"/>
    <x v="1"/>
  </r>
  <r>
    <x v="73"/>
    <x v="73"/>
    <s v="CI56991918"/>
    <n v="192993.24"/>
    <d v="2020-11-06T00:00:00"/>
    <d v="2020-12-06T00:00:00"/>
    <n v="25"/>
    <x v="1"/>
  </r>
  <r>
    <x v="73"/>
    <x v="73"/>
    <s v="UI30193673"/>
    <n v="243617.13"/>
    <d v="2020-12-21T00:00:00"/>
    <d v="2021-01-20T00:00:00"/>
    <n v="-20"/>
    <x v="0"/>
  </r>
  <r>
    <x v="73"/>
    <x v="73"/>
    <s v="CI92200150"/>
    <n v="228376.47"/>
    <d v="2020-12-12T00:00:00"/>
    <d v="2021-01-11T00:00:00"/>
    <n v="-11"/>
    <x v="0"/>
  </r>
  <r>
    <x v="74"/>
    <x v="74"/>
    <s v="CI42977024"/>
    <n v="93932.12"/>
    <d v="2020-12-30T00:00:00"/>
    <d v="2021-01-29T00:00:00"/>
    <n v="-29"/>
    <x v="0"/>
  </r>
  <r>
    <x v="74"/>
    <x v="74"/>
    <s v="UI73911794"/>
    <n v="92470.91"/>
    <d v="2020-12-13T00:00:00"/>
    <d v="2021-01-12T00:00:00"/>
    <n v="-12"/>
    <x v="0"/>
  </r>
  <r>
    <x v="74"/>
    <x v="74"/>
    <s v="CI27672546"/>
    <n v="101471.22"/>
    <d v="2020-12-29T00:00:00"/>
    <d v="2021-01-28T00:00:00"/>
    <n v="-28"/>
    <x v="0"/>
  </r>
  <r>
    <x v="75"/>
    <x v="75"/>
    <s v="UI51983505"/>
    <n v="187763.78"/>
    <d v="2020-11-21T00:00:00"/>
    <d v="2020-12-21T00:00:00"/>
    <n v="10"/>
    <x v="1"/>
  </r>
  <r>
    <x v="75"/>
    <x v="75"/>
    <s v="CI68674072"/>
    <n v="37581.24"/>
    <d v="2020-12-24T00:00:00"/>
    <d v="2021-01-23T00:00:00"/>
    <n v="-23"/>
    <x v="0"/>
  </r>
  <r>
    <x v="75"/>
    <x v="75"/>
    <s v="CI65560702"/>
    <n v="58348.18"/>
    <d v="2020-12-15T00:00:00"/>
    <d v="2021-01-14T00:00:00"/>
    <n v="-14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FF5F06-39A0-42B8-8298-4F90B9722EDF}" name="PivotTable1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multipleFieldFilters="0">
  <location ref="A3:H81" firstHeaderRow="1" firstDataRow="2" firstDataCol="2"/>
  <pivotFields count="8">
    <pivotField axis="axisRow" compact="0" outline="0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axis="axisRow" compact="0" outline="0" showAll="0" defaultSubtotal="0">
      <items count="76">
        <item x="53"/>
        <item x="57"/>
        <item x="70"/>
        <item x="21"/>
        <item x="20"/>
        <item x="12"/>
        <item x="51"/>
        <item x="73"/>
        <item x="2"/>
        <item x="72"/>
        <item x="23"/>
        <item x="32"/>
        <item x="22"/>
        <item x="8"/>
        <item x="74"/>
        <item x="71"/>
        <item x="44"/>
        <item x="26"/>
        <item x="14"/>
        <item x="33"/>
        <item x="65"/>
        <item x="1"/>
        <item x="37"/>
        <item x="66"/>
        <item x="27"/>
        <item x="68"/>
        <item x="28"/>
        <item x="30"/>
        <item x="10"/>
        <item x="31"/>
        <item x="56"/>
        <item x="69"/>
        <item x="42"/>
        <item x="75"/>
        <item x="36"/>
        <item x="34"/>
        <item x="50"/>
        <item x="18"/>
        <item x="61"/>
        <item x="60"/>
        <item x="9"/>
        <item x="17"/>
        <item x="7"/>
        <item x="38"/>
        <item x="29"/>
        <item x="4"/>
        <item x="64"/>
        <item x="46"/>
        <item x="45"/>
        <item x="52"/>
        <item x="43"/>
        <item x="48"/>
        <item x="19"/>
        <item x="58"/>
        <item x="54"/>
        <item x="16"/>
        <item x="3"/>
        <item x="62"/>
        <item x="24"/>
        <item x="0"/>
        <item x="63"/>
        <item x="35"/>
        <item x="6"/>
        <item x="55"/>
        <item x="11"/>
        <item x="40"/>
        <item x="15"/>
        <item x="67"/>
        <item x="5"/>
        <item x="39"/>
        <item x="59"/>
        <item x="47"/>
        <item x="25"/>
        <item x="49"/>
        <item x="41"/>
        <item x="13"/>
      </items>
    </pivotField>
    <pivotField compact="0" outline="0" showAll="0" defaultSubtotal="0"/>
    <pivotField dataField="1" compact="0" numFmtId="43" outline="0" showAll="0" defaultSubtotal="0"/>
    <pivotField compact="0" numFmtId="14" outline="0" showAll="0" defaultSubtotal="0"/>
    <pivotField compact="0" numFmtId="14" outline="0" showAll="0" defaultSubtotal="0"/>
    <pivotField compact="0" numFmtId="1" outline="0" showAll="0" defaultSubtotal="0"/>
    <pivotField axis="axisCol" compact="0" outline="0" showAll="0" defaultSubtotal="0">
      <items count="5">
        <item x="0"/>
        <item x="1"/>
        <item x="4"/>
        <item x="3"/>
        <item x="2"/>
      </items>
    </pivotField>
  </pivotFields>
  <rowFields count="2">
    <field x="0"/>
    <field x="1"/>
  </rowFields>
  <rowItems count="77">
    <i>
      <x/>
      <x v="59"/>
    </i>
    <i>
      <x v="1"/>
      <x v="21"/>
    </i>
    <i>
      <x v="2"/>
      <x v="8"/>
    </i>
    <i>
      <x v="3"/>
      <x v="56"/>
    </i>
    <i>
      <x v="4"/>
      <x v="45"/>
    </i>
    <i>
      <x v="5"/>
      <x v="68"/>
    </i>
    <i>
      <x v="6"/>
      <x v="62"/>
    </i>
    <i>
      <x v="7"/>
      <x v="42"/>
    </i>
    <i>
      <x v="8"/>
      <x v="13"/>
    </i>
    <i>
      <x v="9"/>
      <x v="40"/>
    </i>
    <i>
      <x v="10"/>
      <x v="28"/>
    </i>
    <i>
      <x v="11"/>
      <x v="64"/>
    </i>
    <i>
      <x v="12"/>
      <x v="5"/>
    </i>
    <i>
      <x v="13"/>
      <x v="75"/>
    </i>
    <i>
      <x v="14"/>
      <x v="18"/>
    </i>
    <i>
      <x v="15"/>
      <x v="66"/>
    </i>
    <i>
      <x v="16"/>
      <x v="55"/>
    </i>
    <i>
      <x v="17"/>
      <x v="41"/>
    </i>
    <i>
      <x v="18"/>
      <x v="37"/>
    </i>
    <i>
      <x v="19"/>
      <x v="52"/>
    </i>
    <i>
      <x v="20"/>
      <x v="4"/>
    </i>
    <i>
      <x v="21"/>
      <x v="3"/>
    </i>
    <i>
      <x v="22"/>
      <x v="12"/>
    </i>
    <i>
      <x v="23"/>
      <x v="10"/>
    </i>
    <i>
      <x v="24"/>
      <x v="58"/>
    </i>
    <i>
      <x v="25"/>
      <x v="72"/>
    </i>
    <i>
      <x v="26"/>
      <x v="17"/>
    </i>
    <i>
      <x v="27"/>
      <x v="24"/>
    </i>
    <i>
      <x v="28"/>
      <x v="26"/>
    </i>
    <i>
      <x v="29"/>
      <x v="44"/>
    </i>
    <i>
      <x v="30"/>
      <x v="27"/>
    </i>
    <i>
      <x v="31"/>
      <x v="29"/>
    </i>
    <i>
      <x v="32"/>
      <x v="11"/>
    </i>
    <i>
      <x v="33"/>
      <x v="19"/>
    </i>
    <i>
      <x v="34"/>
      <x v="35"/>
    </i>
    <i>
      <x v="35"/>
      <x v="61"/>
    </i>
    <i>
      <x v="36"/>
      <x v="34"/>
    </i>
    <i>
      <x v="37"/>
      <x v="22"/>
    </i>
    <i>
      <x v="38"/>
      <x v="43"/>
    </i>
    <i>
      <x v="39"/>
      <x v="69"/>
    </i>
    <i>
      <x v="40"/>
      <x v="65"/>
    </i>
    <i>
      <x v="41"/>
      <x v="74"/>
    </i>
    <i>
      <x v="42"/>
      <x v="32"/>
    </i>
    <i>
      <x v="43"/>
      <x v="50"/>
    </i>
    <i>
      <x v="44"/>
      <x v="16"/>
    </i>
    <i>
      <x v="45"/>
      <x v="48"/>
    </i>
    <i>
      <x v="46"/>
      <x v="47"/>
    </i>
    <i>
      <x v="47"/>
      <x v="71"/>
    </i>
    <i>
      <x v="48"/>
      <x v="51"/>
    </i>
    <i>
      <x v="49"/>
      <x v="73"/>
    </i>
    <i>
      <x v="50"/>
      <x v="36"/>
    </i>
    <i>
      <x v="51"/>
      <x v="6"/>
    </i>
    <i>
      <x v="52"/>
      <x v="49"/>
    </i>
    <i>
      <x v="53"/>
      <x/>
    </i>
    <i>
      <x v="54"/>
      <x v="54"/>
    </i>
    <i>
      <x v="55"/>
      <x v="63"/>
    </i>
    <i>
      <x v="56"/>
      <x v="30"/>
    </i>
    <i>
      <x v="57"/>
      <x v="1"/>
    </i>
    <i>
      <x v="58"/>
      <x v="53"/>
    </i>
    <i>
      <x v="59"/>
      <x v="70"/>
    </i>
    <i>
      <x v="60"/>
      <x v="39"/>
    </i>
    <i>
      <x v="61"/>
      <x v="38"/>
    </i>
    <i>
      <x v="62"/>
      <x v="57"/>
    </i>
    <i>
      <x v="63"/>
      <x v="60"/>
    </i>
    <i>
      <x v="64"/>
      <x v="46"/>
    </i>
    <i>
      <x v="65"/>
      <x v="20"/>
    </i>
    <i>
      <x v="66"/>
      <x v="23"/>
    </i>
    <i>
      <x v="67"/>
      <x v="67"/>
    </i>
    <i>
      <x v="68"/>
      <x v="25"/>
    </i>
    <i>
      <x v="69"/>
      <x v="31"/>
    </i>
    <i>
      <x v="70"/>
      <x v="2"/>
    </i>
    <i>
      <x v="71"/>
      <x v="15"/>
    </i>
    <i>
      <x v="72"/>
      <x v="9"/>
    </i>
    <i>
      <x v="73"/>
      <x v="7"/>
    </i>
    <i>
      <x v="74"/>
      <x v="14"/>
    </i>
    <i>
      <x v="75"/>
      <x v="33"/>
    </i>
    <i t="grand">
      <x/>
    </i>
  </rowItems>
  <colFields count="1">
    <field x="7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amoun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C703C1-38E1-4F31-A5F3-ACE73A1B969F}" name="Table1" displayName="Table1" ref="A2:H180" totalsRowShown="0">
  <autoFilter ref="A2:H180" xr:uid="{114DC9E5-69CF-45A6-87CB-4C3F8C2EFDD8}"/>
  <sortState xmlns:xlrd2="http://schemas.microsoft.com/office/spreadsheetml/2017/richdata2" ref="A3:E180">
    <sortCondition ref="A2:A180"/>
  </sortState>
  <tableColumns count="8">
    <tableColumn id="2" xr3:uid="{2C79746D-8B5E-4553-AAD8-6B5B150B6B6E}" name="company_code"/>
    <tableColumn id="3" xr3:uid="{4EBD2BB7-A147-4E03-A36A-D7FDFACB2570}" name="company_name"/>
    <tableColumn id="8" xr3:uid="{0F5F74B7-4B39-4C4A-8D42-8A908FC5B967}" name="invoice" dataDxfId="5"/>
    <tableColumn id="4" xr3:uid="{C113A0A8-BC51-4B3E-B5B8-349C9A93B8F0}" name="amount" dataDxfId="4" dataCellStyle="Comma"/>
    <tableColumn id="5" xr3:uid="{0699BF26-681B-4FA7-AE4E-99AF3077EB33}" name="date" dataDxfId="3"/>
    <tableColumn id="1" xr3:uid="{9F7E5CED-938A-4A71-9387-E8286A4B887D}" name="maturity" dataDxfId="2">
      <calculatedColumnFormula>Table1[[#This Row],[date]]+$F$1</calculatedColumnFormula>
    </tableColumn>
    <tableColumn id="6" xr3:uid="{0EFF1F02-8723-4457-AE4A-5EFF5B5E78A6}" name="days_overdue" dataDxfId="1">
      <calculatedColumnFormula>$G$1-Table1[[#This Row],[maturity]]</calculatedColumnFormula>
    </tableColumn>
    <tableColumn id="7" xr3:uid="{F436485A-96BD-4513-AC9C-9B7E3D0EF7F8}" name="ageing_group" dataDxfId="0">
      <calculatedColumnFormula>LOOKUP(Table1[[#This Row],[days_overdue]],{-9999,1,31,91,366,9999},{"0. Not Due","1. 0 to 30 days","2. 31 to 90 days","3. 91 to 365 days","4. Above 1 year"})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3FD9-46CF-4FE9-81E8-78CF29CAAB18}">
  <dimension ref="B2:I89"/>
  <sheetViews>
    <sheetView showGridLines="0" tabSelected="1" zoomScaleNormal="100" workbookViewId="0">
      <pane ySplit="13" topLeftCell="A14" activePane="bottomLeft" state="frozen"/>
      <selection pane="bottomLeft" activeCell="M23" sqref="M23"/>
    </sheetView>
  </sheetViews>
  <sheetFormatPr defaultRowHeight="11.25" x14ac:dyDescent="0.2"/>
  <cols>
    <col min="1" max="1" width="2" style="8" customWidth="1"/>
    <col min="2" max="2" width="10.140625" style="8" bestFit="1" customWidth="1"/>
    <col min="3" max="3" width="26.7109375" style="8" bestFit="1" customWidth="1"/>
    <col min="4" max="9" width="14.5703125" style="8" customWidth="1"/>
    <col min="10" max="16384" width="9.140625" style="8"/>
  </cols>
  <sheetData>
    <row r="2" spans="2:9" ht="15.75" x14ac:dyDescent="0.25">
      <c r="B2" s="9" t="s">
        <v>348</v>
      </c>
    </row>
    <row r="3" spans="2:9" ht="12" x14ac:dyDescent="0.2">
      <c r="B3" s="10" t="s">
        <v>349</v>
      </c>
    </row>
    <row r="5" spans="2:9" x14ac:dyDescent="0.2">
      <c r="B5" s="11" t="s">
        <v>350</v>
      </c>
    </row>
    <row r="6" spans="2:9" x14ac:dyDescent="0.2">
      <c r="B6" s="11"/>
    </row>
    <row r="7" spans="2:9" x14ac:dyDescent="0.2">
      <c r="B7" s="11"/>
      <c r="C7" s="19" t="s">
        <v>354</v>
      </c>
      <c r="D7" s="20">
        <f>D11*D8</f>
        <v>0</v>
      </c>
      <c r="E7" s="20">
        <f t="shared" ref="E7:H7" si="0">E11*E8</f>
        <v>0</v>
      </c>
      <c r="F7" s="20">
        <f t="shared" si="0"/>
        <v>329379.6825</v>
      </c>
      <c r="G7" s="20">
        <f t="shared" si="0"/>
        <v>534813.08000000007</v>
      </c>
      <c r="H7" s="20">
        <f t="shared" si="0"/>
        <v>255718.7</v>
      </c>
      <c r="I7" s="21">
        <f>SUM(D7:H7)</f>
        <v>1119911.4625000001</v>
      </c>
    </row>
    <row r="8" spans="2:9" x14ac:dyDescent="0.2">
      <c r="B8" s="11"/>
      <c r="C8" s="22" t="s">
        <v>353</v>
      </c>
      <c r="D8" s="23">
        <v>0</v>
      </c>
      <c r="E8" s="23">
        <v>0</v>
      </c>
      <c r="F8" s="23">
        <v>0.25</v>
      </c>
      <c r="G8" s="23">
        <v>0.5</v>
      </c>
      <c r="H8" s="23">
        <v>1</v>
      </c>
    </row>
    <row r="9" spans="2:9" x14ac:dyDescent="0.2">
      <c r="B9" s="11"/>
    </row>
    <row r="10" spans="2:9" x14ac:dyDescent="0.2">
      <c r="B10" s="11"/>
      <c r="C10" s="18" t="s">
        <v>352</v>
      </c>
      <c r="D10" s="17">
        <f>D11/$I$11</f>
        <v>0.44242018826063412</v>
      </c>
      <c r="E10" s="17">
        <f t="shared" ref="E10:I10" si="1">E11/$I$11</f>
        <v>0.44217877718359178</v>
      </c>
      <c r="F10" s="17">
        <f t="shared" si="1"/>
        <v>5.7529652708488789E-2</v>
      </c>
      <c r="G10" s="17">
        <f t="shared" si="1"/>
        <v>4.6705386505370192E-2</v>
      </c>
      <c r="H10" s="17">
        <f t="shared" si="1"/>
        <v>1.1165995341915353E-2</v>
      </c>
      <c r="I10" s="17">
        <f t="shared" si="1"/>
        <v>1</v>
      </c>
    </row>
    <row r="11" spans="2:9" x14ac:dyDescent="0.2">
      <c r="C11" s="18" t="s">
        <v>351</v>
      </c>
      <c r="D11" s="16">
        <f>SUM(D14:D89)</f>
        <v>10132111.999999996</v>
      </c>
      <c r="E11" s="16">
        <f>SUM(E14:E89)</f>
        <v>10126583.309999999</v>
      </c>
      <c r="F11" s="16">
        <f>SUM(F14:F89)</f>
        <v>1317518.73</v>
      </c>
      <c r="G11" s="16">
        <f>SUM(G14:G89)</f>
        <v>1069626.1600000001</v>
      </c>
      <c r="H11" s="16">
        <f>SUM(H14:H89)</f>
        <v>255718.7</v>
      </c>
      <c r="I11" s="16">
        <f>SUM(I14:I89)</f>
        <v>22901558.899999991</v>
      </c>
    </row>
    <row r="12" spans="2:9" x14ac:dyDescent="0.2">
      <c r="C12" s="18"/>
      <c r="D12" s="16"/>
      <c r="E12" s="16"/>
      <c r="F12" s="16"/>
      <c r="G12" s="16"/>
      <c r="H12" s="16"/>
      <c r="I12" s="16"/>
    </row>
    <row r="13" spans="2:9" x14ac:dyDescent="0.2">
      <c r="B13" s="12" t="s">
        <v>345</v>
      </c>
      <c r="C13" s="12" t="s">
        <v>346</v>
      </c>
      <c r="D13" s="12" t="s">
        <v>338</v>
      </c>
      <c r="E13" s="12" t="s">
        <v>339</v>
      </c>
      <c r="F13" s="12" t="s">
        <v>340</v>
      </c>
      <c r="G13" s="12" t="s">
        <v>341</v>
      </c>
      <c r="H13" s="12" t="s">
        <v>342</v>
      </c>
      <c r="I13" s="12" t="s">
        <v>347</v>
      </c>
    </row>
    <row r="14" spans="2:9" x14ac:dyDescent="0.2">
      <c r="B14" s="8" t="s">
        <v>112</v>
      </c>
      <c r="C14" s="8" t="s">
        <v>113</v>
      </c>
      <c r="D14" s="13">
        <v>243568.84</v>
      </c>
      <c r="E14" s="13">
        <v>195748.86</v>
      </c>
      <c r="F14" s="14">
        <v>204043.81</v>
      </c>
      <c r="G14" s="15">
        <v>433472.76999999996</v>
      </c>
      <c r="H14" s="15">
        <v>255718.7</v>
      </c>
      <c r="I14" s="13">
        <v>1332552.98</v>
      </c>
    </row>
    <row r="15" spans="2:9" x14ac:dyDescent="0.2">
      <c r="B15" s="8" t="s">
        <v>39</v>
      </c>
      <c r="C15" s="8" t="s">
        <v>40</v>
      </c>
      <c r="D15" s="13">
        <v>639087.81000000006</v>
      </c>
      <c r="E15" s="13">
        <v>352785.17</v>
      </c>
      <c r="F15" s="13"/>
      <c r="G15" s="13"/>
      <c r="H15" s="13"/>
      <c r="I15" s="13">
        <v>991872.98</v>
      </c>
    </row>
    <row r="16" spans="2:9" x14ac:dyDescent="0.2">
      <c r="B16" s="8" t="s">
        <v>55</v>
      </c>
      <c r="C16" s="8" t="s">
        <v>56</v>
      </c>
      <c r="D16" s="13">
        <v>397685.23000000004</v>
      </c>
      <c r="E16" s="13">
        <v>477767.57999999996</v>
      </c>
      <c r="F16" s="13"/>
      <c r="G16" s="13"/>
      <c r="H16" s="13"/>
      <c r="I16" s="13">
        <v>875452.81</v>
      </c>
    </row>
    <row r="17" spans="2:9" x14ac:dyDescent="0.2">
      <c r="B17" s="8" t="s">
        <v>125</v>
      </c>
      <c r="C17" s="8" t="s">
        <v>126</v>
      </c>
      <c r="D17" s="13">
        <v>219203.31</v>
      </c>
      <c r="E17" s="13">
        <v>543257.13</v>
      </c>
      <c r="F17" s="13"/>
      <c r="G17" s="13"/>
      <c r="H17" s="13"/>
      <c r="I17" s="13">
        <v>762460.44</v>
      </c>
    </row>
    <row r="18" spans="2:9" x14ac:dyDescent="0.2">
      <c r="B18" s="8" t="s">
        <v>74</v>
      </c>
      <c r="C18" s="8" t="s">
        <v>75</v>
      </c>
      <c r="D18" s="13">
        <v>361257.86</v>
      </c>
      <c r="E18" s="13">
        <v>374675.61</v>
      </c>
      <c r="F18" s="13"/>
      <c r="G18" s="13"/>
      <c r="H18" s="13"/>
      <c r="I18" s="13">
        <v>735933.47</v>
      </c>
    </row>
    <row r="19" spans="2:9" x14ac:dyDescent="0.2">
      <c r="B19" s="8" t="s">
        <v>61</v>
      </c>
      <c r="C19" s="8" t="s">
        <v>62</v>
      </c>
      <c r="D19" s="13">
        <v>381952.38</v>
      </c>
      <c r="E19" s="13">
        <v>322888.14</v>
      </c>
      <c r="F19" s="13"/>
      <c r="G19" s="13"/>
      <c r="H19" s="13"/>
      <c r="I19" s="13">
        <v>704840.52</v>
      </c>
    </row>
    <row r="20" spans="2:9" x14ac:dyDescent="0.2">
      <c r="B20" s="8" t="s">
        <v>148</v>
      </c>
      <c r="C20" s="8" t="s">
        <v>149</v>
      </c>
      <c r="D20" s="13">
        <v>471993.59999999998</v>
      </c>
      <c r="E20" s="13">
        <v>192993.24</v>
      </c>
      <c r="F20" s="13"/>
      <c r="G20" s="13"/>
      <c r="H20" s="13"/>
      <c r="I20" s="13">
        <v>664986.84</v>
      </c>
    </row>
    <row r="21" spans="2:9" x14ac:dyDescent="0.2">
      <c r="B21" s="8" t="s">
        <v>17</v>
      </c>
      <c r="C21" s="8" t="s">
        <v>18</v>
      </c>
      <c r="D21" s="13">
        <v>163352.35999999999</v>
      </c>
      <c r="E21" s="13">
        <v>482076.67000000004</v>
      </c>
      <c r="F21" s="13"/>
      <c r="G21" s="13"/>
      <c r="H21" s="13"/>
      <c r="I21" s="13">
        <v>645429.03</v>
      </c>
    </row>
    <row r="22" spans="2:9" x14ac:dyDescent="0.2">
      <c r="B22" s="8" t="s">
        <v>69</v>
      </c>
      <c r="C22" s="8" t="s">
        <v>70</v>
      </c>
      <c r="D22" s="13">
        <v>391739.99</v>
      </c>
      <c r="E22" s="13">
        <v>246273.87000000002</v>
      </c>
      <c r="F22" s="13"/>
      <c r="G22" s="13"/>
      <c r="H22" s="13"/>
      <c r="I22" s="13">
        <v>638013.86</v>
      </c>
    </row>
    <row r="23" spans="2:9" x14ac:dyDescent="0.2">
      <c r="B23" s="8" t="s">
        <v>197</v>
      </c>
      <c r="C23" s="8" t="s">
        <v>198</v>
      </c>
      <c r="D23" s="13"/>
      <c r="E23" s="13">
        <v>280745.36</v>
      </c>
      <c r="F23" s="14">
        <v>272885.14</v>
      </c>
      <c r="G23" s="13"/>
      <c r="H23" s="13"/>
      <c r="I23" s="13">
        <v>553630.5</v>
      </c>
    </row>
    <row r="24" spans="2:9" x14ac:dyDescent="0.2">
      <c r="B24" s="8" t="s">
        <v>82</v>
      </c>
      <c r="C24" s="8" t="s">
        <v>83</v>
      </c>
      <c r="D24" s="13"/>
      <c r="E24" s="13"/>
      <c r="F24" s="13"/>
      <c r="G24" s="15">
        <v>531545.81000000006</v>
      </c>
      <c r="H24" s="13"/>
      <c r="I24" s="13">
        <v>531545.81000000006</v>
      </c>
    </row>
    <row r="25" spans="2:9" x14ac:dyDescent="0.2">
      <c r="B25" s="8" t="s">
        <v>171</v>
      </c>
      <c r="C25" s="8" t="s">
        <v>172</v>
      </c>
      <c r="D25" s="13">
        <v>377938.39</v>
      </c>
      <c r="E25" s="13">
        <v>142506.09</v>
      </c>
      <c r="F25" s="13"/>
      <c r="G25" s="13"/>
      <c r="H25" s="13"/>
      <c r="I25" s="13">
        <v>520444.48</v>
      </c>
    </row>
    <row r="26" spans="2:9" x14ac:dyDescent="0.2">
      <c r="B26" s="8" t="s">
        <v>140</v>
      </c>
      <c r="C26" s="8" t="s">
        <v>141</v>
      </c>
      <c r="D26" s="13">
        <v>222578.09</v>
      </c>
      <c r="E26" s="13">
        <v>291006.03000000003</v>
      </c>
      <c r="F26" s="13"/>
      <c r="G26" s="13"/>
      <c r="H26" s="13"/>
      <c r="I26" s="13">
        <v>513584.12</v>
      </c>
    </row>
    <row r="27" spans="2:9" x14ac:dyDescent="0.2">
      <c r="B27" s="8" t="s">
        <v>15</v>
      </c>
      <c r="C27" s="8" t="s">
        <v>16</v>
      </c>
      <c r="D27" s="13">
        <v>251644.02999999997</v>
      </c>
      <c r="E27" s="13">
        <v>209515.63</v>
      </c>
      <c r="F27" s="13"/>
      <c r="G27" s="13"/>
      <c r="H27" s="13"/>
      <c r="I27" s="13">
        <v>461159.66</v>
      </c>
    </row>
    <row r="28" spans="2:9" x14ac:dyDescent="0.2">
      <c r="B28" s="8" t="s">
        <v>67</v>
      </c>
      <c r="C28" s="8" t="s">
        <v>68</v>
      </c>
      <c r="D28" s="13">
        <v>143434.46</v>
      </c>
      <c r="E28" s="13">
        <v>302333.94</v>
      </c>
      <c r="F28" s="13"/>
      <c r="G28" s="13"/>
      <c r="H28" s="13"/>
      <c r="I28" s="13">
        <v>445768.4</v>
      </c>
    </row>
    <row r="29" spans="2:9" x14ac:dyDescent="0.2">
      <c r="B29" s="8" t="s">
        <v>59</v>
      </c>
      <c r="C29" s="8" t="s">
        <v>60</v>
      </c>
      <c r="D29" s="13">
        <v>346080.1</v>
      </c>
      <c r="E29" s="13">
        <v>85362.63</v>
      </c>
      <c r="F29" s="13"/>
      <c r="G29" s="13"/>
      <c r="H29" s="13"/>
      <c r="I29" s="13">
        <v>431442.73</v>
      </c>
    </row>
    <row r="30" spans="2:9" x14ac:dyDescent="0.2">
      <c r="B30" s="8" t="s">
        <v>91</v>
      </c>
      <c r="C30" s="8" t="s">
        <v>92</v>
      </c>
      <c r="D30" s="13">
        <v>299364.12</v>
      </c>
      <c r="E30" s="13">
        <v>129251.76000000001</v>
      </c>
      <c r="F30" s="13"/>
      <c r="G30" s="13"/>
      <c r="H30" s="13"/>
      <c r="I30" s="13">
        <v>428615.88</v>
      </c>
    </row>
    <row r="31" spans="2:9" x14ac:dyDescent="0.2">
      <c r="B31" s="8" t="s">
        <v>178</v>
      </c>
      <c r="C31" s="8" t="s">
        <v>179</v>
      </c>
      <c r="D31" s="13">
        <v>193723.13</v>
      </c>
      <c r="E31" s="13">
        <v>223373.73</v>
      </c>
      <c r="F31" s="13"/>
      <c r="G31" s="13"/>
      <c r="H31" s="13"/>
      <c r="I31" s="13">
        <v>417096.86</v>
      </c>
    </row>
    <row r="32" spans="2:9" x14ac:dyDescent="0.2">
      <c r="B32" s="8" t="s">
        <v>191</v>
      </c>
      <c r="C32" s="8" t="s">
        <v>192</v>
      </c>
      <c r="D32" s="13">
        <v>224441.13</v>
      </c>
      <c r="E32" s="13">
        <v>185143.64</v>
      </c>
      <c r="F32" s="13"/>
      <c r="G32" s="13"/>
      <c r="H32" s="13"/>
      <c r="I32" s="13">
        <v>409584.77</v>
      </c>
    </row>
    <row r="33" spans="2:9" x14ac:dyDescent="0.2">
      <c r="B33" s="8" t="s">
        <v>173</v>
      </c>
      <c r="C33" s="8" t="s">
        <v>174</v>
      </c>
      <c r="D33" s="13"/>
      <c r="E33" s="13"/>
      <c r="F33" s="14">
        <v>298736.77</v>
      </c>
      <c r="G33" s="15">
        <v>104607.58</v>
      </c>
      <c r="H33" s="13"/>
      <c r="I33" s="13">
        <v>403344.35000000003</v>
      </c>
    </row>
    <row r="34" spans="2:9" x14ac:dyDescent="0.2">
      <c r="B34" s="8" t="s">
        <v>95</v>
      </c>
      <c r="C34" s="8" t="s">
        <v>96</v>
      </c>
      <c r="D34" s="13">
        <v>194146.84</v>
      </c>
      <c r="E34" s="13">
        <v>181301.9</v>
      </c>
      <c r="F34" s="13"/>
      <c r="G34" s="13"/>
      <c r="H34" s="13"/>
      <c r="I34" s="13">
        <v>375448.74</v>
      </c>
    </row>
    <row r="35" spans="2:9" x14ac:dyDescent="0.2">
      <c r="B35" s="8" t="s">
        <v>119</v>
      </c>
      <c r="C35" s="8" t="s">
        <v>120</v>
      </c>
      <c r="D35" s="13">
        <v>235433.23</v>
      </c>
      <c r="E35" s="13">
        <v>130652.66</v>
      </c>
      <c r="F35" s="13"/>
      <c r="G35" s="13"/>
      <c r="H35" s="13"/>
      <c r="I35" s="13">
        <v>366085.89</v>
      </c>
    </row>
    <row r="36" spans="2:9" x14ac:dyDescent="0.2">
      <c r="B36" s="8" t="s">
        <v>199</v>
      </c>
      <c r="C36" s="8" t="s">
        <v>200</v>
      </c>
      <c r="D36" s="13">
        <v>360667.8</v>
      </c>
      <c r="E36" s="13"/>
      <c r="F36" s="13"/>
      <c r="G36" s="13"/>
      <c r="H36" s="13"/>
      <c r="I36" s="13">
        <v>360667.8</v>
      </c>
    </row>
    <row r="37" spans="2:9" x14ac:dyDescent="0.2">
      <c r="B37" s="8" t="s">
        <v>154</v>
      </c>
      <c r="C37" s="8" t="s">
        <v>155</v>
      </c>
      <c r="D37" s="13">
        <v>109704.42</v>
      </c>
      <c r="E37" s="13">
        <v>248750.94</v>
      </c>
      <c r="F37" s="13"/>
      <c r="G37" s="13"/>
      <c r="H37" s="13"/>
      <c r="I37" s="13">
        <v>358455.36</v>
      </c>
    </row>
    <row r="38" spans="2:9" x14ac:dyDescent="0.2">
      <c r="B38" s="8" t="s">
        <v>138</v>
      </c>
      <c r="C38" s="8" t="s">
        <v>139</v>
      </c>
      <c r="D38" s="13"/>
      <c r="E38" s="13">
        <v>340328.28</v>
      </c>
      <c r="F38" s="13"/>
      <c r="G38" s="13"/>
      <c r="H38" s="13"/>
      <c r="I38" s="13">
        <v>340328.28</v>
      </c>
    </row>
    <row r="39" spans="2:9" x14ac:dyDescent="0.2">
      <c r="B39" s="8" t="s">
        <v>64</v>
      </c>
      <c r="C39" s="8" t="s">
        <v>65</v>
      </c>
      <c r="D39" s="13">
        <v>292224.52</v>
      </c>
      <c r="E39" s="13">
        <v>37279.589999999997</v>
      </c>
      <c r="F39" s="13"/>
      <c r="G39" s="13"/>
      <c r="H39" s="13"/>
      <c r="I39" s="13">
        <v>329504.11</v>
      </c>
    </row>
    <row r="40" spans="2:9" x14ac:dyDescent="0.2">
      <c r="B40" s="8" t="s">
        <v>85</v>
      </c>
      <c r="C40" s="8" t="s">
        <v>86</v>
      </c>
      <c r="D40" s="13">
        <v>219289.03</v>
      </c>
      <c r="E40" s="13">
        <v>103830.12</v>
      </c>
      <c r="F40" s="13"/>
      <c r="G40" s="13"/>
      <c r="H40" s="13"/>
      <c r="I40" s="13">
        <v>323119.15000000002</v>
      </c>
    </row>
    <row r="41" spans="2:9" x14ac:dyDescent="0.2">
      <c r="B41" s="8" t="s">
        <v>109</v>
      </c>
      <c r="C41" s="8" t="s">
        <v>110</v>
      </c>
      <c r="D41" s="13"/>
      <c r="E41" s="13">
        <v>311635.56</v>
      </c>
      <c r="F41" s="13"/>
      <c r="G41" s="13"/>
      <c r="H41" s="13"/>
      <c r="I41" s="13">
        <v>311635.56</v>
      </c>
    </row>
    <row r="42" spans="2:9" x14ac:dyDescent="0.2">
      <c r="B42" s="8" t="s">
        <v>23</v>
      </c>
      <c r="C42" s="8" t="s">
        <v>24</v>
      </c>
      <c r="D42" s="13">
        <v>109704.81</v>
      </c>
      <c r="E42" s="13">
        <v>193092.19</v>
      </c>
      <c r="F42" s="13"/>
      <c r="G42" s="13"/>
      <c r="H42" s="13"/>
      <c r="I42" s="13">
        <v>302797</v>
      </c>
    </row>
    <row r="43" spans="2:9" x14ac:dyDescent="0.2">
      <c r="B43" s="8" t="s">
        <v>131</v>
      </c>
      <c r="C43" s="8" t="s">
        <v>132</v>
      </c>
      <c r="D43" s="13"/>
      <c r="E43" s="13">
        <v>299760.05000000005</v>
      </c>
      <c r="F43" s="13"/>
      <c r="G43" s="13"/>
      <c r="H43" s="13"/>
      <c r="I43" s="13">
        <v>299760.05000000005</v>
      </c>
    </row>
    <row r="44" spans="2:9" x14ac:dyDescent="0.2">
      <c r="B44" s="8" t="s">
        <v>152</v>
      </c>
      <c r="C44" s="8" t="s">
        <v>153</v>
      </c>
      <c r="D44" s="13">
        <v>226587.08</v>
      </c>
      <c r="E44" s="13">
        <v>71837.570000000007</v>
      </c>
      <c r="F44" s="13"/>
      <c r="G44" s="13"/>
      <c r="H44" s="13"/>
      <c r="I44" s="13">
        <v>298424.65000000002</v>
      </c>
    </row>
    <row r="45" spans="2:9" x14ac:dyDescent="0.2">
      <c r="B45" s="8" t="s">
        <v>26</v>
      </c>
      <c r="C45" s="8" t="s">
        <v>27</v>
      </c>
      <c r="D45" s="13">
        <v>154410.95000000001</v>
      </c>
      <c r="E45" s="13">
        <v>139748.91</v>
      </c>
      <c r="F45" s="13"/>
      <c r="G45" s="13"/>
      <c r="H45" s="13"/>
      <c r="I45" s="13">
        <v>294159.86</v>
      </c>
    </row>
    <row r="46" spans="2:9" x14ac:dyDescent="0.2">
      <c r="B46" s="8" t="s">
        <v>41</v>
      </c>
      <c r="C46" s="8" t="s">
        <v>42</v>
      </c>
      <c r="D46" s="13">
        <v>287874.25</v>
      </c>
      <c r="E46" s="13"/>
      <c r="F46" s="13"/>
      <c r="G46" s="13"/>
      <c r="H46" s="13"/>
      <c r="I46" s="13">
        <v>287874.25</v>
      </c>
    </row>
    <row r="47" spans="2:9" x14ac:dyDescent="0.2">
      <c r="B47" s="8" t="s">
        <v>142</v>
      </c>
      <c r="C47" s="8" t="s">
        <v>143</v>
      </c>
      <c r="D47" s="13">
        <v>96609.279999999999</v>
      </c>
      <c r="E47" s="13">
        <v>187757.91</v>
      </c>
      <c r="F47" s="13"/>
      <c r="G47" s="13"/>
      <c r="H47" s="13"/>
      <c r="I47" s="13">
        <v>284367.19</v>
      </c>
    </row>
    <row r="48" spans="2:9" x14ac:dyDescent="0.2">
      <c r="B48" s="8" t="s">
        <v>28</v>
      </c>
      <c r="C48" s="8" t="s">
        <v>29</v>
      </c>
      <c r="D48" s="13">
        <v>95929.42</v>
      </c>
      <c r="E48" s="13">
        <v>187763.78</v>
      </c>
      <c r="F48" s="13"/>
      <c r="G48" s="13"/>
      <c r="H48" s="13"/>
      <c r="I48" s="13">
        <v>283693.2</v>
      </c>
    </row>
    <row r="49" spans="2:9" x14ac:dyDescent="0.2">
      <c r="B49" s="8" t="s">
        <v>104</v>
      </c>
      <c r="C49" s="8" t="s">
        <v>105</v>
      </c>
      <c r="D49" s="13">
        <v>278544.75</v>
      </c>
      <c r="E49" s="13"/>
      <c r="F49" s="13"/>
      <c r="G49" s="13"/>
      <c r="H49" s="13"/>
      <c r="I49" s="13">
        <v>278544.75</v>
      </c>
    </row>
    <row r="50" spans="2:9" x14ac:dyDescent="0.2">
      <c r="B50" s="8" t="s">
        <v>37</v>
      </c>
      <c r="C50" s="8" t="s">
        <v>38</v>
      </c>
      <c r="D50" s="13"/>
      <c r="E50" s="13">
        <v>251536.08</v>
      </c>
      <c r="F50" s="13"/>
      <c r="G50" s="13"/>
      <c r="H50" s="13"/>
      <c r="I50" s="13">
        <v>251536.08</v>
      </c>
    </row>
    <row r="51" spans="2:9" x14ac:dyDescent="0.2">
      <c r="B51" s="8" t="s">
        <v>133</v>
      </c>
      <c r="C51" s="8" t="s">
        <v>134</v>
      </c>
      <c r="D51" s="13">
        <v>216217.84</v>
      </c>
      <c r="E51" s="13">
        <v>31149.77</v>
      </c>
      <c r="F51" s="13"/>
      <c r="G51" s="13"/>
      <c r="H51" s="13"/>
      <c r="I51" s="13">
        <v>247367.61</v>
      </c>
    </row>
    <row r="52" spans="2:9" x14ac:dyDescent="0.2">
      <c r="B52" s="8" t="s">
        <v>89</v>
      </c>
      <c r="C52" s="8" t="s">
        <v>90</v>
      </c>
      <c r="D52" s="13"/>
      <c r="E52" s="13">
        <v>244482.63</v>
      </c>
      <c r="F52" s="13"/>
      <c r="G52" s="13"/>
      <c r="H52" s="13"/>
      <c r="I52" s="13">
        <v>244482.63</v>
      </c>
    </row>
    <row r="53" spans="2:9" x14ac:dyDescent="0.2">
      <c r="B53" s="8" t="s">
        <v>93</v>
      </c>
      <c r="C53" s="8" t="s">
        <v>94</v>
      </c>
      <c r="D53" s="13"/>
      <c r="E53" s="13">
        <v>211548.79</v>
      </c>
      <c r="F53" s="13"/>
      <c r="G53" s="13"/>
      <c r="H53" s="13"/>
      <c r="I53" s="13">
        <v>211548.79</v>
      </c>
    </row>
    <row r="54" spans="2:9" x14ac:dyDescent="0.2">
      <c r="B54" s="8" t="s">
        <v>57</v>
      </c>
      <c r="C54" s="8" t="s">
        <v>58</v>
      </c>
      <c r="D54" s="13"/>
      <c r="E54" s="13">
        <v>208634.52</v>
      </c>
      <c r="F54" s="13"/>
      <c r="G54" s="13"/>
      <c r="H54" s="13"/>
      <c r="I54" s="13">
        <v>208634.52</v>
      </c>
    </row>
    <row r="55" spans="2:9" x14ac:dyDescent="0.2">
      <c r="B55" s="8" t="s">
        <v>176</v>
      </c>
      <c r="C55" s="8" t="s">
        <v>177</v>
      </c>
      <c r="D55" s="13"/>
      <c r="E55" s="13"/>
      <c r="F55" s="14">
        <v>201122.23</v>
      </c>
      <c r="G55" s="13"/>
      <c r="H55" s="13"/>
      <c r="I55" s="13">
        <v>201122.23</v>
      </c>
    </row>
    <row r="56" spans="2:9" x14ac:dyDescent="0.2">
      <c r="B56" s="8" t="s">
        <v>144</v>
      </c>
      <c r="C56" s="8" t="s">
        <v>145</v>
      </c>
      <c r="D56" s="13"/>
      <c r="E56" s="13"/>
      <c r="F56" s="14">
        <v>199338.22</v>
      </c>
      <c r="G56" s="13"/>
      <c r="H56" s="13"/>
      <c r="I56" s="13">
        <v>199338.22</v>
      </c>
    </row>
    <row r="57" spans="2:9" x14ac:dyDescent="0.2">
      <c r="B57" s="8" t="s">
        <v>135</v>
      </c>
      <c r="C57" s="8" t="s">
        <v>136</v>
      </c>
      <c r="D57" s="13">
        <v>196342.04</v>
      </c>
      <c r="E57" s="13"/>
      <c r="F57" s="13"/>
      <c r="G57" s="13"/>
      <c r="H57" s="13"/>
      <c r="I57" s="13">
        <v>196342.04</v>
      </c>
    </row>
    <row r="58" spans="2:9" x14ac:dyDescent="0.2">
      <c r="B58" s="8" t="s">
        <v>53</v>
      </c>
      <c r="C58" s="8" t="s">
        <v>54</v>
      </c>
      <c r="D58" s="13"/>
      <c r="E58" s="13">
        <v>180783.02000000002</v>
      </c>
      <c r="F58" s="13"/>
      <c r="G58" s="13"/>
      <c r="H58" s="13"/>
      <c r="I58" s="13">
        <v>180783.02000000002</v>
      </c>
    </row>
    <row r="59" spans="2:9" x14ac:dyDescent="0.2">
      <c r="B59" s="8" t="s">
        <v>21</v>
      </c>
      <c r="C59" s="8" t="s">
        <v>22</v>
      </c>
      <c r="D59" s="13">
        <v>173887.25</v>
      </c>
      <c r="E59" s="13"/>
      <c r="F59" s="13"/>
      <c r="G59" s="13"/>
      <c r="H59" s="13"/>
      <c r="I59" s="13">
        <v>173887.25</v>
      </c>
    </row>
    <row r="60" spans="2:9" x14ac:dyDescent="0.2">
      <c r="B60" s="8" t="s">
        <v>101</v>
      </c>
      <c r="C60" s="8" t="s">
        <v>102</v>
      </c>
      <c r="D60" s="13">
        <v>161096.1</v>
      </c>
      <c r="E60" s="13"/>
      <c r="F60" s="13"/>
      <c r="G60" s="13"/>
      <c r="H60" s="13"/>
      <c r="I60" s="13">
        <v>161096.1</v>
      </c>
    </row>
    <row r="61" spans="2:9" x14ac:dyDescent="0.2">
      <c r="B61" s="8" t="s">
        <v>80</v>
      </c>
      <c r="C61" s="8" t="s">
        <v>81</v>
      </c>
      <c r="D61" s="13"/>
      <c r="E61" s="13">
        <v>159265.74</v>
      </c>
      <c r="F61" s="13"/>
      <c r="G61" s="13"/>
      <c r="H61" s="13"/>
      <c r="I61" s="13">
        <v>159265.74</v>
      </c>
    </row>
    <row r="62" spans="2:9" x14ac:dyDescent="0.2">
      <c r="B62" s="8" t="s">
        <v>78</v>
      </c>
      <c r="C62" s="8" t="s">
        <v>79</v>
      </c>
      <c r="D62" s="13">
        <v>155369.21</v>
      </c>
      <c r="E62" s="13"/>
      <c r="F62" s="13"/>
      <c r="G62" s="13"/>
      <c r="H62" s="13"/>
      <c r="I62" s="13">
        <v>155369.21</v>
      </c>
    </row>
    <row r="63" spans="2:9" x14ac:dyDescent="0.2">
      <c r="B63" s="8" t="s">
        <v>129</v>
      </c>
      <c r="C63" s="8" t="s">
        <v>130</v>
      </c>
      <c r="D63" s="13"/>
      <c r="E63" s="13">
        <v>152021.79</v>
      </c>
      <c r="F63" s="13"/>
      <c r="G63" s="13"/>
      <c r="H63" s="13"/>
      <c r="I63" s="13">
        <v>152021.79</v>
      </c>
    </row>
    <row r="64" spans="2:9" x14ac:dyDescent="0.2">
      <c r="B64" s="8" t="s">
        <v>116</v>
      </c>
      <c r="C64" s="8" t="s">
        <v>117</v>
      </c>
      <c r="D64" s="13">
        <v>147661.71</v>
      </c>
      <c r="E64" s="13"/>
      <c r="F64" s="13"/>
      <c r="G64" s="13"/>
      <c r="H64" s="13"/>
      <c r="I64" s="13">
        <v>147661.71</v>
      </c>
    </row>
    <row r="65" spans="2:9" x14ac:dyDescent="0.2">
      <c r="B65" s="8" t="s">
        <v>87</v>
      </c>
      <c r="C65" s="8" t="s">
        <v>88</v>
      </c>
      <c r="D65" s="13"/>
      <c r="E65" s="13">
        <v>147294.6</v>
      </c>
      <c r="F65" s="13"/>
      <c r="G65" s="13"/>
      <c r="H65" s="13"/>
      <c r="I65" s="13">
        <v>147294.6</v>
      </c>
    </row>
    <row r="66" spans="2:9" x14ac:dyDescent="0.2">
      <c r="B66" s="8" t="s">
        <v>231</v>
      </c>
      <c r="C66" s="8" t="s">
        <v>232</v>
      </c>
      <c r="D66" s="13">
        <v>5506.32</v>
      </c>
      <c r="E66" s="13">
        <v>138169.15</v>
      </c>
      <c r="F66" s="13"/>
      <c r="G66" s="13"/>
      <c r="H66" s="13"/>
      <c r="I66" s="13">
        <v>143675.47</v>
      </c>
    </row>
    <row r="67" spans="2:9" x14ac:dyDescent="0.2">
      <c r="B67" s="8" t="s">
        <v>11</v>
      </c>
      <c r="C67" s="8" t="s">
        <v>12</v>
      </c>
      <c r="D67" s="13">
        <v>143385.43</v>
      </c>
      <c r="E67" s="13"/>
      <c r="F67" s="13"/>
      <c r="G67" s="13"/>
      <c r="H67" s="13"/>
      <c r="I67" s="13">
        <v>143385.43</v>
      </c>
    </row>
    <row r="68" spans="2:9" x14ac:dyDescent="0.2">
      <c r="B68" s="8" t="s">
        <v>7</v>
      </c>
      <c r="C68" s="8" t="s">
        <v>8</v>
      </c>
      <c r="D68" s="13">
        <v>139569.37</v>
      </c>
      <c r="E68" s="13"/>
      <c r="F68" s="13"/>
      <c r="G68" s="13"/>
      <c r="H68" s="13"/>
      <c r="I68" s="13">
        <v>139569.37</v>
      </c>
    </row>
    <row r="69" spans="2:9" x14ac:dyDescent="0.2">
      <c r="B69" s="8" t="s">
        <v>46</v>
      </c>
      <c r="C69" s="8" t="s">
        <v>47</v>
      </c>
      <c r="D69" s="13"/>
      <c r="E69" s="13">
        <v>135446.39000000001</v>
      </c>
      <c r="F69" s="13"/>
      <c r="G69" s="13"/>
      <c r="H69" s="13"/>
      <c r="I69" s="13">
        <v>135446.39000000001</v>
      </c>
    </row>
    <row r="70" spans="2:9" x14ac:dyDescent="0.2">
      <c r="B70" s="8" t="s">
        <v>13</v>
      </c>
      <c r="C70" s="8" t="s">
        <v>14</v>
      </c>
      <c r="D70" s="13"/>
      <c r="E70" s="13">
        <v>134880.9</v>
      </c>
      <c r="F70" s="13"/>
      <c r="G70" s="13"/>
      <c r="H70" s="13"/>
      <c r="I70" s="13">
        <v>134880.9</v>
      </c>
    </row>
    <row r="71" spans="2:9" x14ac:dyDescent="0.2">
      <c r="B71" s="8" t="s">
        <v>43</v>
      </c>
      <c r="C71" s="8" t="s">
        <v>44</v>
      </c>
      <c r="D71" s="13"/>
      <c r="E71" s="13">
        <v>57591.62</v>
      </c>
      <c r="F71" s="14">
        <v>74207.039999999994</v>
      </c>
      <c r="G71" s="13"/>
      <c r="H71" s="13"/>
      <c r="I71" s="13">
        <v>131798.66</v>
      </c>
    </row>
    <row r="72" spans="2:9" x14ac:dyDescent="0.2">
      <c r="B72" s="8" t="s">
        <v>159</v>
      </c>
      <c r="C72" s="8" t="s">
        <v>160</v>
      </c>
      <c r="D72" s="13">
        <v>108550.1</v>
      </c>
      <c r="E72" s="13">
        <v>12625.86</v>
      </c>
      <c r="F72" s="13"/>
      <c r="G72" s="13"/>
      <c r="H72" s="13"/>
      <c r="I72" s="13">
        <v>121175.96</v>
      </c>
    </row>
    <row r="73" spans="2:9" x14ac:dyDescent="0.2">
      <c r="B73" s="8" t="s">
        <v>19</v>
      </c>
      <c r="C73" s="8" t="s">
        <v>20</v>
      </c>
      <c r="D73" s="13"/>
      <c r="E73" s="13">
        <v>120227.79</v>
      </c>
      <c r="F73" s="13"/>
      <c r="G73" s="13"/>
      <c r="H73" s="13"/>
      <c r="I73" s="13">
        <v>120227.79</v>
      </c>
    </row>
    <row r="74" spans="2:9" x14ac:dyDescent="0.2">
      <c r="B74" s="8" t="s">
        <v>123</v>
      </c>
      <c r="C74" s="8" t="s">
        <v>124</v>
      </c>
      <c r="D74" s="13">
        <v>119032.45</v>
      </c>
      <c r="E74" s="13"/>
      <c r="F74" s="13"/>
      <c r="G74" s="13"/>
      <c r="H74" s="13"/>
      <c r="I74" s="13">
        <v>119032.45</v>
      </c>
    </row>
    <row r="75" spans="2:9" x14ac:dyDescent="0.2">
      <c r="B75" s="8" t="s">
        <v>99</v>
      </c>
      <c r="C75" s="8" t="s">
        <v>100</v>
      </c>
      <c r="D75" s="13"/>
      <c r="E75" s="13">
        <v>118607.67999999999</v>
      </c>
      <c r="F75" s="13"/>
      <c r="G75" s="13"/>
      <c r="H75" s="13"/>
      <c r="I75" s="13">
        <v>118607.67999999999</v>
      </c>
    </row>
    <row r="76" spans="2:9" x14ac:dyDescent="0.2">
      <c r="B76" s="8" t="s">
        <v>169</v>
      </c>
      <c r="C76" s="8" t="s">
        <v>170</v>
      </c>
      <c r="D76" s="13"/>
      <c r="E76" s="13">
        <v>115187.5</v>
      </c>
      <c r="F76" s="13"/>
      <c r="G76" s="13"/>
      <c r="H76" s="13"/>
      <c r="I76" s="13">
        <v>115187.5</v>
      </c>
    </row>
    <row r="77" spans="2:9" x14ac:dyDescent="0.2">
      <c r="B77" s="8" t="s">
        <v>72</v>
      </c>
      <c r="C77" s="8" t="s">
        <v>73</v>
      </c>
      <c r="D77" s="13">
        <v>89105.79</v>
      </c>
      <c r="E77" s="13">
        <v>18642.82</v>
      </c>
      <c r="F77" s="13"/>
      <c r="G77" s="13"/>
      <c r="H77" s="13"/>
      <c r="I77" s="13">
        <v>107748.60999999999</v>
      </c>
    </row>
    <row r="78" spans="2:9" x14ac:dyDescent="0.2">
      <c r="B78" s="8" t="s">
        <v>146</v>
      </c>
      <c r="C78" s="8" t="s">
        <v>147</v>
      </c>
      <c r="D78" s="13">
        <v>106513.35</v>
      </c>
      <c r="E78" s="13"/>
      <c r="F78" s="13"/>
      <c r="G78" s="13"/>
      <c r="H78" s="13"/>
      <c r="I78" s="13">
        <v>106513.35</v>
      </c>
    </row>
    <row r="79" spans="2:9" x14ac:dyDescent="0.2">
      <c r="B79" s="8" t="s">
        <v>32</v>
      </c>
      <c r="C79" s="8" t="s">
        <v>33</v>
      </c>
      <c r="D79" s="13">
        <v>88638.31</v>
      </c>
      <c r="E79" s="13"/>
      <c r="F79" s="13"/>
      <c r="G79" s="13"/>
      <c r="H79" s="13"/>
      <c r="I79" s="13">
        <v>88638.31</v>
      </c>
    </row>
    <row r="80" spans="2:9" x14ac:dyDescent="0.2">
      <c r="B80" s="8" t="s">
        <v>48</v>
      </c>
      <c r="C80" s="8" t="s">
        <v>49</v>
      </c>
      <c r="D80" s="13">
        <v>86630.7</v>
      </c>
      <c r="E80" s="13"/>
      <c r="F80" s="13"/>
      <c r="G80" s="13"/>
      <c r="H80" s="13"/>
      <c r="I80" s="13">
        <v>86630.7</v>
      </c>
    </row>
    <row r="81" spans="2:9" x14ac:dyDescent="0.2">
      <c r="B81" s="8" t="s">
        <v>121</v>
      </c>
      <c r="C81" s="8" t="s">
        <v>122</v>
      </c>
      <c r="D81" s="13"/>
      <c r="E81" s="13">
        <v>78662.2</v>
      </c>
      <c r="F81" s="13"/>
      <c r="G81" s="13"/>
      <c r="H81" s="13"/>
      <c r="I81" s="13">
        <v>78662.2</v>
      </c>
    </row>
    <row r="82" spans="2:9" x14ac:dyDescent="0.2">
      <c r="B82" s="8" t="s">
        <v>9</v>
      </c>
      <c r="C82" s="8" t="s">
        <v>10</v>
      </c>
      <c r="D82" s="13"/>
      <c r="E82" s="13">
        <v>76986.22</v>
      </c>
      <c r="F82" s="13"/>
      <c r="G82" s="13"/>
      <c r="H82" s="13"/>
      <c r="I82" s="13">
        <v>76986.22</v>
      </c>
    </row>
    <row r="83" spans="2:9" x14ac:dyDescent="0.2">
      <c r="B83" s="8" t="s">
        <v>51</v>
      </c>
      <c r="C83" s="8" t="s">
        <v>52</v>
      </c>
      <c r="D83" s="13">
        <v>69518.429999999993</v>
      </c>
      <c r="E83" s="13"/>
      <c r="F83" s="13"/>
      <c r="G83" s="13"/>
      <c r="H83" s="13"/>
      <c r="I83" s="13">
        <v>69518.429999999993</v>
      </c>
    </row>
    <row r="84" spans="2:9" x14ac:dyDescent="0.2">
      <c r="B84" s="8" t="s">
        <v>166</v>
      </c>
      <c r="C84" s="8" t="s">
        <v>167</v>
      </c>
      <c r="D84" s="13"/>
      <c r="E84" s="13"/>
      <c r="F84" s="14">
        <v>67185.52</v>
      </c>
      <c r="G84" s="13"/>
      <c r="H84" s="13"/>
      <c r="I84" s="13">
        <v>67185.52</v>
      </c>
    </row>
    <row r="85" spans="2:9" x14ac:dyDescent="0.2">
      <c r="B85" s="8" t="s">
        <v>106</v>
      </c>
      <c r="C85" s="8" t="s">
        <v>107</v>
      </c>
      <c r="D85" s="13">
        <v>46831.56</v>
      </c>
      <c r="E85" s="13"/>
      <c r="F85" s="13"/>
      <c r="G85" s="13"/>
      <c r="H85" s="13"/>
      <c r="I85" s="13">
        <v>46831.56</v>
      </c>
    </row>
    <row r="86" spans="2:9" x14ac:dyDescent="0.2">
      <c r="B86" s="8" t="s">
        <v>34</v>
      </c>
      <c r="C86" s="8" t="s">
        <v>35</v>
      </c>
      <c r="D86" s="13">
        <v>44184.53</v>
      </c>
      <c r="E86" s="13"/>
      <c r="F86" s="13"/>
      <c r="G86" s="13"/>
      <c r="H86" s="13"/>
      <c r="I86" s="13">
        <v>44184.53</v>
      </c>
    </row>
    <row r="87" spans="2:9" x14ac:dyDescent="0.2">
      <c r="B87" s="8" t="s">
        <v>30</v>
      </c>
      <c r="C87" s="8" t="s">
        <v>31</v>
      </c>
      <c r="D87" s="13">
        <v>43900.3</v>
      </c>
      <c r="E87" s="13"/>
      <c r="F87" s="13"/>
      <c r="G87" s="13"/>
      <c r="H87" s="13"/>
      <c r="I87" s="13">
        <v>43900.3</v>
      </c>
    </row>
    <row r="88" spans="2:9" x14ac:dyDescent="0.2">
      <c r="B88" s="8" t="s">
        <v>5</v>
      </c>
      <c r="C88" s="8" t="s">
        <v>6</v>
      </c>
      <c r="D88" s="13"/>
      <c r="E88" s="13">
        <v>34741.11</v>
      </c>
      <c r="F88" s="13"/>
      <c r="G88" s="13"/>
      <c r="H88" s="13"/>
      <c r="I88" s="13">
        <v>34741.11</v>
      </c>
    </row>
    <row r="89" spans="2:9" x14ac:dyDescent="0.2">
      <c r="B89" s="8" t="s">
        <v>150</v>
      </c>
      <c r="C89" s="8" t="s">
        <v>151</v>
      </c>
      <c r="D89" s="13"/>
      <c r="E89" s="13">
        <v>26652.59</v>
      </c>
      <c r="F89" s="13"/>
      <c r="G89" s="13"/>
      <c r="H89" s="13"/>
      <c r="I89" s="13">
        <v>26652.59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3879-06A6-447F-8AB3-59B835F00021}">
  <dimension ref="A3:H81"/>
  <sheetViews>
    <sheetView topLeftCell="A44" workbookViewId="0">
      <selection activeCell="A4" sqref="A4:H80"/>
    </sheetView>
  </sheetViews>
  <sheetFormatPr defaultRowHeight="15" x14ac:dyDescent="0.25"/>
  <cols>
    <col min="1" max="1" width="16.7109375" bestFit="1" customWidth="1"/>
    <col min="2" max="2" width="33.5703125" bestFit="1" customWidth="1"/>
    <col min="3" max="7" width="15.42578125" bestFit="1" customWidth="1"/>
    <col min="8" max="8" width="11.28515625" bestFit="1" customWidth="1"/>
  </cols>
  <sheetData>
    <row r="3" spans="1:8" x14ac:dyDescent="0.25">
      <c r="A3" s="6" t="s">
        <v>344</v>
      </c>
      <c r="C3" s="6" t="s">
        <v>337</v>
      </c>
    </row>
    <row r="4" spans="1:8" x14ac:dyDescent="0.25">
      <c r="A4" s="6" t="s">
        <v>0</v>
      </c>
      <c r="B4" s="6" t="s">
        <v>1</v>
      </c>
      <c r="C4" t="s">
        <v>338</v>
      </c>
      <c r="D4" t="s">
        <v>339</v>
      </c>
      <c r="E4" t="s">
        <v>340</v>
      </c>
      <c r="F4" t="s">
        <v>341</v>
      </c>
      <c r="G4" t="s">
        <v>342</v>
      </c>
      <c r="H4" t="s">
        <v>343</v>
      </c>
    </row>
    <row r="5" spans="1:8" x14ac:dyDescent="0.25">
      <c r="A5" t="s">
        <v>32</v>
      </c>
      <c r="B5" t="s">
        <v>33</v>
      </c>
      <c r="C5" s="7">
        <v>88638.31</v>
      </c>
      <c r="D5" s="7"/>
      <c r="E5" s="7"/>
      <c r="F5" s="7"/>
      <c r="G5" s="7"/>
      <c r="H5" s="7">
        <v>88638.31</v>
      </c>
    </row>
    <row r="6" spans="1:8" x14ac:dyDescent="0.25">
      <c r="A6" t="s">
        <v>231</v>
      </c>
      <c r="B6" t="s">
        <v>232</v>
      </c>
      <c r="C6" s="7">
        <v>5506.32</v>
      </c>
      <c r="D6" s="7">
        <v>138169.15</v>
      </c>
      <c r="E6" s="7"/>
      <c r="F6" s="7"/>
      <c r="G6" s="7"/>
      <c r="H6" s="7">
        <v>143675.47</v>
      </c>
    </row>
    <row r="7" spans="1:8" x14ac:dyDescent="0.25">
      <c r="A7" t="s">
        <v>95</v>
      </c>
      <c r="B7" t="s">
        <v>96</v>
      </c>
      <c r="C7" s="7">
        <v>194146.84</v>
      </c>
      <c r="D7" s="7">
        <v>181301.9</v>
      </c>
      <c r="E7" s="7"/>
      <c r="F7" s="7"/>
      <c r="G7" s="7"/>
      <c r="H7" s="7">
        <v>375448.74</v>
      </c>
    </row>
    <row r="8" spans="1:8" x14ac:dyDescent="0.25">
      <c r="A8" t="s">
        <v>159</v>
      </c>
      <c r="B8" t="s">
        <v>160</v>
      </c>
      <c r="C8" s="7">
        <v>108550.1</v>
      </c>
      <c r="D8" s="7">
        <v>12625.86</v>
      </c>
      <c r="E8" s="7"/>
      <c r="F8" s="7"/>
      <c r="G8" s="7"/>
      <c r="H8" s="7">
        <v>121175.96</v>
      </c>
    </row>
    <row r="9" spans="1:8" x14ac:dyDescent="0.25">
      <c r="A9" t="s">
        <v>104</v>
      </c>
      <c r="B9" t="s">
        <v>105</v>
      </c>
      <c r="C9" s="7">
        <v>278544.75</v>
      </c>
      <c r="D9" s="7"/>
      <c r="E9" s="7"/>
      <c r="F9" s="7"/>
      <c r="G9" s="7"/>
      <c r="H9" s="7">
        <v>278544.75</v>
      </c>
    </row>
    <row r="10" spans="1:8" x14ac:dyDescent="0.25">
      <c r="A10" t="s">
        <v>178</v>
      </c>
      <c r="B10" t="s">
        <v>179</v>
      </c>
      <c r="C10" s="7">
        <v>193723.13</v>
      </c>
      <c r="D10" s="7">
        <v>223373.73</v>
      </c>
      <c r="E10" s="7"/>
      <c r="F10" s="7"/>
      <c r="G10" s="7"/>
      <c r="H10" s="7">
        <v>417096.86</v>
      </c>
    </row>
    <row r="11" spans="1:8" x14ac:dyDescent="0.25">
      <c r="A11" t="s">
        <v>129</v>
      </c>
      <c r="B11" t="s">
        <v>130</v>
      </c>
      <c r="C11" s="7"/>
      <c r="D11" s="7">
        <v>152021.79</v>
      </c>
      <c r="E11" s="7"/>
      <c r="F11" s="7"/>
      <c r="G11" s="7"/>
      <c r="H11" s="7">
        <v>152021.79</v>
      </c>
    </row>
    <row r="12" spans="1:8" x14ac:dyDescent="0.25">
      <c r="A12" t="s">
        <v>72</v>
      </c>
      <c r="B12" t="s">
        <v>73</v>
      </c>
      <c r="C12" s="7">
        <v>89105.79</v>
      </c>
      <c r="D12" s="7">
        <v>18642.82</v>
      </c>
      <c r="E12" s="7"/>
      <c r="F12" s="7"/>
      <c r="G12" s="7"/>
      <c r="H12" s="7">
        <v>107748.60999999999</v>
      </c>
    </row>
    <row r="13" spans="1:8" x14ac:dyDescent="0.25">
      <c r="A13" t="s">
        <v>112</v>
      </c>
      <c r="B13" t="s">
        <v>113</v>
      </c>
      <c r="C13" s="7">
        <v>243568.84</v>
      </c>
      <c r="D13" s="7">
        <v>195748.86</v>
      </c>
      <c r="E13" s="7">
        <v>204043.81</v>
      </c>
      <c r="F13" s="7">
        <v>433472.76999999996</v>
      </c>
      <c r="G13" s="7">
        <v>255718.7</v>
      </c>
      <c r="H13" s="7">
        <v>1332552.98</v>
      </c>
    </row>
    <row r="14" spans="1:8" x14ac:dyDescent="0.25">
      <c r="A14" t="s">
        <v>197</v>
      </c>
      <c r="B14" t="s">
        <v>198</v>
      </c>
      <c r="C14" s="7"/>
      <c r="D14" s="7">
        <v>280745.36</v>
      </c>
      <c r="E14" s="7">
        <v>272885.14</v>
      </c>
      <c r="F14" s="7"/>
      <c r="G14" s="7"/>
      <c r="H14" s="7">
        <v>553630.5</v>
      </c>
    </row>
    <row r="15" spans="1:8" x14ac:dyDescent="0.25">
      <c r="A15" t="s">
        <v>173</v>
      </c>
      <c r="B15" t="s">
        <v>174</v>
      </c>
      <c r="C15" s="7"/>
      <c r="D15" s="7"/>
      <c r="E15" s="7">
        <v>298736.77</v>
      </c>
      <c r="F15" s="7">
        <v>104607.58</v>
      </c>
      <c r="G15" s="7"/>
      <c r="H15" s="7">
        <v>403344.35000000003</v>
      </c>
    </row>
    <row r="16" spans="1:8" x14ac:dyDescent="0.25">
      <c r="A16" t="s">
        <v>80</v>
      </c>
      <c r="B16" t="s">
        <v>81</v>
      </c>
      <c r="C16" s="7"/>
      <c r="D16" s="7">
        <v>159265.74</v>
      </c>
      <c r="E16" s="7"/>
      <c r="F16" s="7"/>
      <c r="G16" s="7"/>
      <c r="H16" s="7">
        <v>159265.74</v>
      </c>
    </row>
    <row r="17" spans="1:8" x14ac:dyDescent="0.25">
      <c r="A17" t="s">
        <v>19</v>
      </c>
      <c r="B17" t="s">
        <v>20</v>
      </c>
      <c r="C17" s="7"/>
      <c r="D17" s="7">
        <v>120227.79</v>
      </c>
      <c r="E17" s="7"/>
      <c r="F17" s="7"/>
      <c r="G17" s="7"/>
      <c r="H17" s="7">
        <v>120227.79</v>
      </c>
    </row>
    <row r="18" spans="1:8" x14ac:dyDescent="0.25">
      <c r="A18" t="s">
        <v>166</v>
      </c>
      <c r="B18" t="s">
        <v>167</v>
      </c>
      <c r="C18" s="7"/>
      <c r="D18" s="7"/>
      <c r="E18" s="7">
        <v>67185.52</v>
      </c>
      <c r="F18" s="7"/>
      <c r="G18" s="7"/>
      <c r="H18" s="7">
        <v>67185.52</v>
      </c>
    </row>
    <row r="19" spans="1:8" x14ac:dyDescent="0.25">
      <c r="A19" t="s">
        <v>146</v>
      </c>
      <c r="B19" t="s">
        <v>147</v>
      </c>
      <c r="C19" s="7">
        <v>106513.35</v>
      </c>
      <c r="D19" s="7"/>
      <c r="E19" s="7"/>
      <c r="F19" s="7"/>
      <c r="G19" s="7"/>
      <c r="H19" s="7">
        <v>106513.35</v>
      </c>
    </row>
    <row r="20" spans="1:8" x14ac:dyDescent="0.25">
      <c r="A20" t="s">
        <v>154</v>
      </c>
      <c r="B20" t="s">
        <v>155</v>
      </c>
      <c r="C20" s="7">
        <v>109704.42</v>
      </c>
      <c r="D20" s="7">
        <v>248750.94</v>
      </c>
      <c r="E20" s="7"/>
      <c r="F20" s="7"/>
      <c r="G20" s="7"/>
      <c r="H20" s="7">
        <v>358455.36</v>
      </c>
    </row>
    <row r="21" spans="1:8" x14ac:dyDescent="0.25">
      <c r="A21" t="s">
        <v>176</v>
      </c>
      <c r="B21" t="s">
        <v>177</v>
      </c>
      <c r="C21" s="7"/>
      <c r="D21" s="7"/>
      <c r="E21" s="7">
        <v>201122.23</v>
      </c>
      <c r="F21" s="7"/>
      <c r="G21" s="7"/>
      <c r="H21" s="7">
        <v>201122.23</v>
      </c>
    </row>
    <row r="22" spans="1:8" x14ac:dyDescent="0.25">
      <c r="A22" t="s">
        <v>11</v>
      </c>
      <c r="B22" t="s">
        <v>12</v>
      </c>
      <c r="C22" s="7">
        <v>143385.43</v>
      </c>
      <c r="D22" s="7"/>
      <c r="E22" s="7"/>
      <c r="F22" s="7"/>
      <c r="G22" s="7"/>
      <c r="H22" s="7">
        <v>143385.43</v>
      </c>
    </row>
    <row r="23" spans="1:8" x14ac:dyDescent="0.25">
      <c r="A23" t="s">
        <v>15</v>
      </c>
      <c r="B23" t="s">
        <v>16</v>
      </c>
      <c r="C23" s="7">
        <v>251644.02999999997</v>
      </c>
      <c r="D23" s="7">
        <v>209515.63</v>
      </c>
      <c r="E23" s="7"/>
      <c r="F23" s="7"/>
      <c r="G23" s="7"/>
      <c r="H23" s="7">
        <v>461159.66</v>
      </c>
    </row>
    <row r="24" spans="1:8" x14ac:dyDescent="0.25">
      <c r="A24" t="s">
        <v>89</v>
      </c>
      <c r="B24" t="s">
        <v>90</v>
      </c>
      <c r="C24" s="7"/>
      <c r="D24" s="7">
        <v>244482.63</v>
      </c>
      <c r="E24" s="7"/>
      <c r="F24" s="7"/>
      <c r="G24" s="7"/>
      <c r="H24" s="7">
        <v>244482.63</v>
      </c>
    </row>
    <row r="25" spans="1:8" x14ac:dyDescent="0.25">
      <c r="A25" t="s">
        <v>169</v>
      </c>
      <c r="B25" t="s">
        <v>170</v>
      </c>
      <c r="C25" s="7"/>
      <c r="D25" s="7">
        <v>115187.5</v>
      </c>
      <c r="E25" s="7"/>
      <c r="F25" s="7"/>
      <c r="G25" s="7"/>
      <c r="H25" s="7">
        <v>115187.5</v>
      </c>
    </row>
    <row r="26" spans="1:8" x14ac:dyDescent="0.25">
      <c r="A26" t="s">
        <v>135</v>
      </c>
      <c r="B26" t="s">
        <v>136</v>
      </c>
      <c r="C26" s="7">
        <v>196342.04</v>
      </c>
      <c r="D26" s="7"/>
      <c r="E26" s="7"/>
      <c r="F26" s="7"/>
      <c r="G26" s="7"/>
      <c r="H26" s="7">
        <v>196342.04</v>
      </c>
    </row>
    <row r="27" spans="1:8" x14ac:dyDescent="0.25">
      <c r="A27" t="s">
        <v>43</v>
      </c>
      <c r="B27" t="s">
        <v>44</v>
      </c>
      <c r="C27" s="7"/>
      <c r="D27" s="7">
        <v>57591.62</v>
      </c>
      <c r="E27" s="7">
        <v>74207.039999999994</v>
      </c>
      <c r="F27" s="7"/>
      <c r="G27" s="7"/>
      <c r="H27" s="7">
        <v>131798.66</v>
      </c>
    </row>
    <row r="28" spans="1:8" x14ac:dyDescent="0.25">
      <c r="A28" t="s">
        <v>46</v>
      </c>
      <c r="B28" t="s">
        <v>47</v>
      </c>
      <c r="C28" s="7"/>
      <c r="D28" s="7">
        <v>135446.39000000001</v>
      </c>
      <c r="E28" s="7"/>
      <c r="F28" s="7"/>
      <c r="G28" s="7"/>
      <c r="H28" s="7">
        <v>135446.39000000001</v>
      </c>
    </row>
    <row r="29" spans="1:8" x14ac:dyDescent="0.25">
      <c r="A29" t="s">
        <v>144</v>
      </c>
      <c r="B29" t="s">
        <v>145</v>
      </c>
      <c r="C29" s="7"/>
      <c r="D29" s="7"/>
      <c r="E29" s="7">
        <v>199338.22</v>
      </c>
      <c r="F29" s="7"/>
      <c r="G29" s="7"/>
      <c r="H29" s="7">
        <v>199338.22</v>
      </c>
    </row>
    <row r="30" spans="1:8" x14ac:dyDescent="0.25">
      <c r="A30" t="s">
        <v>82</v>
      </c>
      <c r="B30" t="s">
        <v>83</v>
      </c>
      <c r="C30" s="7"/>
      <c r="D30" s="7"/>
      <c r="E30" s="7"/>
      <c r="F30" s="7">
        <v>531545.81000000006</v>
      </c>
      <c r="G30" s="7"/>
      <c r="H30" s="7">
        <v>531545.81000000006</v>
      </c>
    </row>
    <row r="31" spans="1:8" x14ac:dyDescent="0.25">
      <c r="A31" t="s">
        <v>152</v>
      </c>
      <c r="B31" t="s">
        <v>153</v>
      </c>
      <c r="C31" s="7">
        <v>226587.08</v>
      </c>
      <c r="D31" s="7">
        <v>71837.570000000007</v>
      </c>
      <c r="E31" s="7"/>
      <c r="F31" s="7"/>
      <c r="G31" s="7"/>
      <c r="H31" s="7">
        <v>298424.65000000002</v>
      </c>
    </row>
    <row r="32" spans="1:8" x14ac:dyDescent="0.25">
      <c r="A32" t="s">
        <v>116</v>
      </c>
      <c r="B32" t="s">
        <v>117</v>
      </c>
      <c r="C32" s="7">
        <v>147661.71</v>
      </c>
      <c r="D32" s="7"/>
      <c r="E32" s="7"/>
      <c r="F32" s="7"/>
      <c r="G32" s="7"/>
      <c r="H32" s="7">
        <v>147661.71</v>
      </c>
    </row>
    <row r="33" spans="1:8" x14ac:dyDescent="0.25">
      <c r="A33" t="s">
        <v>171</v>
      </c>
      <c r="B33" t="s">
        <v>172</v>
      </c>
      <c r="C33" s="7">
        <v>377938.39</v>
      </c>
      <c r="D33" s="7">
        <v>142506.09</v>
      </c>
      <c r="E33" s="7"/>
      <c r="F33" s="7"/>
      <c r="G33" s="7"/>
      <c r="H33" s="7">
        <v>520444.48</v>
      </c>
    </row>
    <row r="34" spans="1:8" x14ac:dyDescent="0.25">
      <c r="A34" t="s">
        <v>131</v>
      </c>
      <c r="B34" t="s">
        <v>132</v>
      </c>
      <c r="C34" s="7"/>
      <c r="D34" s="7">
        <v>299760.05000000005</v>
      </c>
      <c r="E34" s="7"/>
      <c r="F34" s="7"/>
      <c r="G34" s="7"/>
      <c r="H34" s="7">
        <v>299760.05000000005</v>
      </c>
    </row>
    <row r="35" spans="1:8" x14ac:dyDescent="0.25">
      <c r="A35" t="s">
        <v>9</v>
      </c>
      <c r="B35" t="s">
        <v>10</v>
      </c>
      <c r="C35" s="7"/>
      <c r="D35" s="7">
        <v>76986.22</v>
      </c>
      <c r="E35" s="7"/>
      <c r="F35" s="7"/>
      <c r="G35" s="7"/>
      <c r="H35" s="7">
        <v>76986.22</v>
      </c>
    </row>
    <row r="36" spans="1:8" x14ac:dyDescent="0.25">
      <c r="A36" t="s">
        <v>55</v>
      </c>
      <c r="B36" t="s">
        <v>56</v>
      </c>
      <c r="C36" s="7">
        <v>397685.23000000004</v>
      </c>
      <c r="D36" s="7">
        <v>477767.57999999996</v>
      </c>
      <c r="E36" s="7"/>
      <c r="F36" s="7"/>
      <c r="G36" s="7"/>
      <c r="H36" s="7">
        <v>875452.81</v>
      </c>
    </row>
    <row r="37" spans="1:8" x14ac:dyDescent="0.25">
      <c r="A37" t="s">
        <v>26</v>
      </c>
      <c r="B37" t="s">
        <v>27</v>
      </c>
      <c r="C37" s="7">
        <v>154410.95000000001</v>
      </c>
      <c r="D37" s="7">
        <v>139748.91</v>
      </c>
      <c r="E37" s="7"/>
      <c r="F37" s="7"/>
      <c r="G37" s="7"/>
      <c r="H37" s="7">
        <v>294159.86</v>
      </c>
    </row>
    <row r="38" spans="1:8" x14ac:dyDescent="0.25">
      <c r="A38" t="s">
        <v>125</v>
      </c>
      <c r="B38" t="s">
        <v>126</v>
      </c>
      <c r="C38" s="7">
        <v>219203.31</v>
      </c>
      <c r="D38" s="7">
        <v>543257.13</v>
      </c>
      <c r="E38" s="7"/>
      <c r="F38" s="7"/>
      <c r="G38" s="7"/>
      <c r="H38" s="7">
        <v>762460.44</v>
      </c>
    </row>
    <row r="39" spans="1:8" x14ac:dyDescent="0.25">
      <c r="A39" t="s">
        <v>59</v>
      </c>
      <c r="B39" t="s">
        <v>60</v>
      </c>
      <c r="C39" s="7">
        <v>346080.1</v>
      </c>
      <c r="D39" s="7">
        <v>85362.63</v>
      </c>
      <c r="E39" s="7"/>
      <c r="F39" s="7"/>
      <c r="G39" s="7"/>
      <c r="H39" s="7">
        <v>431442.73</v>
      </c>
    </row>
    <row r="40" spans="1:8" x14ac:dyDescent="0.25">
      <c r="A40" t="s">
        <v>101</v>
      </c>
      <c r="B40" t="s">
        <v>102</v>
      </c>
      <c r="C40" s="7">
        <v>161096.1</v>
      </c>
      <c r="D40" s="7"/>
      <c r="E40" s="7"/>
      <c r="F40" s="7"/>
      <c r="G40" s="7"/>
      <c r="H40" s="7">
        <v>161096.1</v>
      </c>
    </row>
    <row r="41" spans="1:8" x14ac:dyDescent="0.25">
      <c r="A41" t="s">
        <v>67</v>
      </c>
      <c r="B41" t="s">
        <v>68</v>
      </c>
      <c r="C41" s="7">
        <v>143434.46</v>
      </c>
      <c r="D41" s="7">
        <v>302333.94</v>
      </c>
      <c r="E41" s="7"/>
      <c r="F41" s="7"/>
      <c r="G41" s="7"/>
      <c r="H41" s="7">
        <v>445768.4</v>
      </c>
    </row>
    <row r="42" spans="1:8" x14ac:dyDescent="0.25">
      <c r="A42" t="s">
        <v>93</v>
      </c>
      <c r="B42" t="s">
        <v>94</v>
      </c>
      <c r="C42" s="7"/>
      <c r="D42" s="7">
        <v>211548.79</v>
      </c>
      <c r="E42" s="7"/>
      <c r="F42" s="7"/>
      <c r="G42" s="7"/>
      <c r="H42" s="7">
        <v>211548.79</v>
      </c>
    </row>
    <row r="43" spans="1:8" x14ac:dyDescent="0.25">
      <c r="A43" t="s">
        <v>191</v>
      </c>
      <c r="B43" t="s">
        <v>192</v>
      </c>
      <c r="C43" s="7">
        <v>224441.13</v>
      </c>
      <c r="D43" s="7">
        <v>185143.64</v>
      </c>
      <c r="E43" s="7"/>
      <c r="F43" s="7"/>
      <c r="G43" s="7"/>
      <c r="H43" s="7">
        <v>409584.77</v>
      </c>
    </row>
    <row r="44" spans="1:8" x14ac:dyDescent="0.25">
      <c r="A44" t="s">
        <v>13</v>
      </c>
      <c r="B44" t="s">
        <v>14</v>
      </c>
      <c r="C44" s="7"/>
      <c r="D44" s="7">
        <v>134880.9</v>
      </c>
      <c r="E44" s="7"/>
      <c r="F44" s="7"/>
      <c r="G44" s="7"/>
      <c r="H44" s="7">
        <v>134880.9</v>
      </c>
    </row>
    <row r="45" spans="1:8" x14ac:dyDescent="0.25">
      <c r="A45" t="s">
        <v>123</v>
      </c>
      <c r="B45" t="s">
        <v>124</v>
      </c>
      <c r="C45" s="7">
        <v>119032.45</v>
      </c>
      <c r="D45" s="7"/>
      <c r="E45" s="7"/>
      <c r="F45" s="7"/>
      <c r="G45" s="7"/>
      <c r="H45" s="7">
        <v>119032.45</v>
      </c>
    </row>
    <row r="46" spans="1:8" x14ac:dyDescent="0.25">
      <c r="A46" t="s">
        <v>34</v>
      </c>
      <c r="B46" t="s">
        <v>35</v>
      </c>
      <c r="C46" s="7">
        <v>44184.53</v>
      </c>
      <c r="D46" s="7"/>
      <c r="E46" s="7"/>
      <c r="F46" s="7"/>
      <c r="G46" s="7"/>
      <c r="H46" s="7">
        <v>44184.53</v>
      </c>
    </row>
    <row r="47" spans="1:8" x14ac:dyDescent="0.25">
      <c r="A47" t="s">
        <v>30</v>
      </c>
      <c r="B47" t="s">
        <v>31</v>
      </c>
      <c r="C47" s="7">
        <v>43900.3</v>
      </c>
      <c r="D47" s="7"/>
      <c r="E47" s="7"/>
      <c r="F47" s="7"/>
      <c r="G47" s="7"/>
      <c r="H47" s="7">
        <v>43900.3</v>
      </c>
    </row>
    <row r="48" spans="1:8" x14ac:dyDescent="0.25">
      <c r="A48" t="s">
        <v>140</v>
      </c>
      <c r="B48" t="s">
        <v>141</v>
      </c>
      <c r="C48" s="7">
        <v>222578.09</v>
      </c>
      <c r="D48" s="7">
        <v>291006.03000000003</v>
      </c>
      <c r="E48" s="7"/>
      <c r="F48" s="7"/>
      <c r="G48" s="7"/>
      <c r="H48" s="7">
        <v>513584.12</v>
      </c>
    </row>
    <row r="49" spans="1:8" x14ac:dyDescent="0.25">
      <c r="A49" t="s">
        <v>53</v>
      </c>
      <c r="B49" t="s">
        <v>54</v>
      </c>
      <c r="C49" s="7"/>
      <c r="D49" s="7">
        <v>180783.02000000002</v>
      </c>
      <c r="E49" s="7"/>
      <c r="F49" s="7"/>
      <c r="G49" s="7"/>
      <c r="H49" s="7">
        <v>180783.02000000002</v>
      </c>
    </row>
    <row r="50" spans="1:8" x14ac:dyDescent="0.25">
      <c r="A50" t="s">
        <v>150</v>
      </c>
      <c r="B50" t="s">
        <v>151</v>
      </c>
      <c r="C50" s="7"/>
      <c r="D50" s="7">
        <v>26652.59</v>
      </c>
      <c r="E50" s="7"/>
      <c r="F50" s="7"/>
      <c r="G50" s="7"/>
      <c r="H50" s="7">
        <v>26652.59</v>
      </c>
    </row>
    <row r="51" spans="1:8" x14ac:dyDescent="0.25">
      <c r="A51" t="s">
        <v>37</v>
      </c>
      <c r="B51" t="s">
        <v>38</v>
      </c>
      <c r="C51" s="7"/>
      <c r="D51" s="7">
        <v>251536.08</v>
      </c>
      <c r="E51" s="7"/>
      <c r="F51" s="7"/>
      <c r="G51" s="7"/>
      <c r="H51" s="7">
        <v>251536.08</v>
      </c>
    </row>
    <row r="52" spans="1:8" x14ac:dyDescent="0.25">
      <c r="A52" t="s">
        <v>7</v>
      </c>
      <c r="B52" t="s">
        <v>8</v>
      </c>
      <c r="C52" s="7">
        <v>139569.37</v>
      </c>
      <c r="D52" s="7"/>
      <c r="E52" s="7"/>
      <c r="F52" s="7"/>
      <c r="G52" s="7"/>
      <c r="H52" s="7">
        <v>139569.37</v>
      </c>
    </row>
    <row r="53" spans="1:8" x14ac:dyDescent="0.25">
      <c r="A53" t="s">
        <v>119</v>
      </c>
      <c r="B53" t="s">
        <v>120</v>
      </c>
      <c r="C53" s="7">
        <v>235433.23</v>
      </c>
      <c r="D53" s="7">
        <v>130652.66</v>
      </c>
      <c r="E53" s="7"/>
      <c r="F53" s="7"/>
      <c r="G53" s="7"/>
      <c r="H53" s="7">
        <v>366085.89</v>
      </c>
    </row>
    <row r="54" spans="1:8" x14ac:dyDescent="0.25">
      <c r="A54" t="s">
        <v>142</v>
      </c>
      <c r="B54" t="s">
        <v>143</v>
      </c>
      <c r="C54" s="7">
        <v>96609.279999999999</v>
      </c>
      <c r="D54" s="7">
        <v>187757.91</v>
      </c>
      <c r="E54" s="7"/>
      <c r="F54" s="7"/>
      <c r="G54" s="7"/>
      <c r="H54" s="7">
        <v>284367.19</v>
      </c>
    </row>
    <row r="55" spans="1:8" x14ac:dyDescent="0.25">
      <c r="A55" t="s">
        <v>39</v>
      </c>
      <c r="B55" t="s">
        <v>40</v>
      </c>
      <c r="C55" s="7">
        <v>639087.81000000006</v>
      </c>
      <c r="D55" s="7">
        <v>352785.17</v>
      </c>
      <c r="E55" s="7"/>
      <c r="F55" s="7"/>
      <c r="G55" s="7"/>
      <c r="H55" s="7">
        <v>991872.98</v>
      </c>
    </row>
    <row r="56" spans="1:8" x14ac:dyDescent="0.25">
      <c r="A56" t="s">
        <v>64</v>
      </c>
      <c r="B56" t="s">
        <v>65</v>
      </c>
      <c r="C56" s="7">
        <v>292224.52</v>
      </c>
      <c r="D56" s="7">
        <v>37279.589999999997</v>
      </c>
      <c r="E56" s="7"/>
      <c r="F56" s="7"/>
      <c r="G56" s="7"/>
      <c r="H56" s="7">
        <v>329504.11</v>
      </c>
    </row>
    <row r="57" spans="1:8" x14ac:dyDescent="0.25">
      <c r="A57" t="s">
        <v>78</v>
      </c>
      <c r="B57" t="s">
        <v>79</v>
      </c>
      <c r="C57" s="7">
        <v>155369.21</v>
      </c>
      <c r="D57" s="7"/>
      <c r="E57" s="7"/>
      <c r="F57" s="7"/>
      <c r="G57" s="7"/>
      <c r="H57" s="7">
        <v>155369.21</v>
      </c>
    </row>
    <row r="58" spans="1:8" x14ac:dyDescent="0.25">
      <c r="A58" t="s">
        <v>121</v>
      </c>
      <c r="B58" t="s">
        <v>122</v>
      </c>
      <c r="C58" s="7"/>
      <c r="D58" s="7">
        <v>78662.2</v>
      </c>
      <c r="E58" s="7"/>
      <c r="F58" s="7"/>
      <c r="G58" s="7"/>
      <c r="H58" s="7">
        <v>78662.2</v>
      </c>
    </row>
    <row r="59" spans="1:8" x14ac:dyDescent="0.25">
      <c r="A59" t="s">
        <v>91</v>
      </c>
      <c r="B59" t="s">
        <v>92</v>
      </c>
      <c r="C59" s="7">
        <v>299364.12</v>
      </c>
      <c r="D59" s="7">
        <v>129251.76000000001</v>
      </c>
      <c r="E59" s="7"/>
      <c r="F59" s="7"/>
      <c r="G59" s="7"/>
      <c r="H59" s="7">
        <v>428615.88</v>
      </c>
    </row>
    <row r="60" spans="1:8" x14ac:dyDescent="0.25">
      <c r="A60" t="s">
        <v>48</v>
      </c>
      <c r="B60" t="s">
        <v>49</v>
      </c>
      <c r="C60" s="7">
        <v>86630.7</v>
      </c>
      <c r="D60" s="7"/>
      <c r="E60" s="7"/>
      <c r="F60" s="7"/>
      <c r="G60" s="7"/>
      <c r="H60" s="7">
        <v>86630.7</v>
      </c>
    </row>
    <row r="61" spans="1:8" x14ac:dyDescent="0.25">
      <c r="A61" t="s">
        <v>5</v>
      </c>
      <c r="B61" t="s">
        <v>6</v>
      </c>
      <c r="C61" s="7"/>
      <c r="D61" s="7">
        <v>34741.11</v>
      </c>
      <c r="E61" s="7"/>
      <c r="F61" s="7"/>
      <c r="G61" s="7"/>
      <c r="H61" s="7">
        <v>34741.11</v>
      </c>
    </row>
    <row r="62" spans="1:8" x14ac:dyDescent="0.25">
      <c r="A62" t="s">
        <v>99</v>
      </c>
      <c r="B62" t="s">
        <v>100</v>
      </c>
      <c r="C62" s="7"/>
      <c r="D62" s="7">
        <v>118607.67999999999</v>
      </c>
      <c r="E62" s="7"/>
      <c r="F62" s="7"/>
      <c r="G62" s="7"/>
      <c r="H62" s="7">
        <v>118607.67999999999</v>
      </c>
    </row>
    <row r="63" spans="1:8" x14ac:dyDescent="0.25">
      <c r="A63" t="s">
        <v>109</v>
      </c>
      <c r="B63" t="s">
        <v>110</v>
      </c>
      <c r="C63" s="7"/>
      <c r="D63" s="7">
        <v>311635.56</v>
      </c>
      <c r="E63" s="7"/>
      <c r="F63" s="7"/>
      <c r="G63" s="7"/>
      <c r="H63" s="7">
        <v>311635.56</v>
      </c>
    </row>
    <row r="64" spans="1:8" x14ac:dyDescent="0.25">
      <c r="A64" t="s">
        <v>69</v>
      </c>
      <c r="B64" t="s">
        <v>70</v>
      </c>
      <c r="C64" s="7">
        <v>391739.99</v>
      </c>
      <c r="D64" s="7">
        <v>246273.87000000002</v>
      </c>
      <c r="E64" s="7"/>
      <c r="F64" s="7"/>
      <c r="G64" s="7"/>
      <c r="H64" s="7">
        <v>638013.86</v>
      </c>
    </row>
    <row r="65" spans="1:8" x14ac:dyDescent="0.25">
      <c r="A65" t="s">
        <v>51</v>
      </c>
      <c r="B65" t="s">
        <v>52</v>
      </c>
      <c r="C65" s="7">
        <v>69518.429999999993</v>
      </c>
      <c r="D65" s="7"/>
      <c r="E65" s="7"/>
      <c r="F65" s="7"/>
      <c r="G65" s="7"/>
      <c r="H65" s="7">
        <v>69518.429999999993</v>
      </c>
    </row>
    <row r="66" spans="1:8" x14ac:dyDescent="0.25">
      <c r="A66" t="s">
        <v>85</v>
      </c>
      <c r="B66" t="s">
        <v>86</v>
      </c>
      <c r="C66" s="7">
        <v>219289.03</v>
      </c>
      <c r="D66" s="7">
        <v>103830.12</v>
      </c>
      <c r="E66" s="7"/>
      <c r="F66" s="7"/>
      <c r="G66" s="7"/>
      <c r="H66" s="7">
        <v>323119.15000000002</v>
      </c>
    </row>
    <row r="67" spans="1:8" x14ac:dyDescent="0.25">
      <c r="A67" t="s">
        <v>199</v>
      </c>
      <c r="B67" t="s">
        <v>200</v>
      </c>
      <c r="C67" s="7">
        <v>360667.8</v>
      </c>
      <c r="D67" s="7"/>
      <c r="E67" s="7"/>
      <c r="F67" s="7"/>
      <c r="G67" s="7"/>
      <c r="H67" s="7">
        <v>360667.8</v>
      </c>
    </row>
    <row r="68" spans="1:8" x14ac:dyDescent="0.25">
      <c r="A68" t="s">
        <v>17</v>
      </c>
      <c r="B68" t="s">
        <v>18</v>
      </c>
      <c r="C68" s="7">
        <v>163352.35999999999</v>
      </c>
      <c r="D68" s="7">
        <v>482076.67000000004</v>
      </c>
      <c r="E68" s="7"/>
      <c r="F68" s="7"/>
      <c r="G68" s="7"/>
      <c r="H68" s="7">
        <v>645429.03</v>
      </c>
    </row>
    <row r="69" spans="1:8" x14ac:dyDescent="0.25">
      <c r="A69" t="s">
        <v>133</v>
      </c>
      <c r="B69" t="s">
        <v>134</v>
      </c>
      <c r="C69" s="7">
        <v>216217.84</v>
      </c>
      <c r="D69" s="7">
        <v>31149.77</v>
      </c>
      <c r="E69" s="7"/>
      <c r="F69" s="7"/>
      <c r="G69" s="7"/>
      <c r="H69" s="7">
        <v>247367.61</v>
      </c>
    </row>
    <row r="70" spans="1:8" x14ac:dyDescent="0.25">
      <c r="A70" t="s">
        <v>74</v>
      </c>
      <c r="B70" t="s">
        <v>75</v>
      </c>
      <c r="C70" s="7">
        <v>361257.86</v>
      </c>
      <c r="D70" s="7">
        <v>374675.61</v>
      </c>
      <c r="E70" s="7"/>
      <c r="F70" s="7"/>
      <c r="G70" s="7"/>
      <c r="H70" s="7">
        <v>735933.47</v>
      </c>
    </row>
    <row r="71" spans="1:8" x14ac:dyDescent="0.25">
      <c r="A71" t="s">
        <v>57</v>
      </c>
      <c r="B71" t="s">
        <v>58</v>
      </c>
      <c r="C71" s="7"/>
      <c r="D71" s="7">
        <v>208634.52</v>
      </c>
      <c r="E71" s="7"/>
      <c r="F71" s="7"/>
      <c r="G71" s="7"/>
      <c r="H71" s="7">
        <v>208634.52</v>
      </c>
    </row>
    <row r="72" spans="1:8" x14ac:dyDescent="0.25">
      <c r="A72" t="s">
        <v>23</v>
      </c>
      <c r="B72" t="s">
        <v>24</v>
      </c>
      <c r="C72" s="7">
        <v>109704.81</v>
      </c>
      <c r="D72" s="7">
        <v>193092.19</v>
      </c>
      <c r="E72" s="7"/>
      <c r="F72" s="7"/>
      <c r="G72" s="7"/>
      <c r="H72" s="7">
        <v>302797</v>
      </c>
    </row>
    <row r="73" spans="1:8" x14ac:dyDescent="0.25">
      <c r="A73" t="s">
        <v>61</v>
      </c>
      <c r="B73" t="s">
        <v>62</v>
      </c>
      <c r="C73" s="7">
        <v>381952.38</v>
      </c>
      <c r="D73" s="7">
        <v>322888.14</v>
      </c>
      <c r="E73" s="7"/>
      <c r="F73" s="7"/>
      <c r="G73" s="7"/>
      <c r="H73" s="7">
        <v>704840.52</v>
      </c>
    </row>
    <row r="74" spans="1:8" x14ac:dyDescent="0.25">
      <c r="A74" t="s">
        <v>87</v>
      </c>
      <c r="B74" t="s">
        <v>88</v>
      </c>
      <c r="C74" s="7"/>
      <c r="D74" s="7">
        <v>147294.6</v>
      </c>
      <c r="E74" s="7"/>
      <c r="F74" s="7"/>
      <c r="G74" s="7"/>
      <c r="H74" s="7">
        <v>147294.6</v>
      </c>
    </row>
    <row r="75" spans="1:8" x14ac:dyDescent="0.25">
      <c r="A75" t="s">
        <v>106</v>
      </c>
      <c r="B75" t="s">
        <v>107</v>
      </c>
      <c r="C75" s="7">
        <v>46831.56</v>
      </c>
      <c r="D75" s="7"/>
      <c r="E75" s="7"/>
      <c r="F75" s="7"/>
      <c r="G75" s="7"/>
      <c r="H75" s="7">
        <v>46831.56</v>
      </c>
    </row>
    <row r="76" spans="1:8" x14ac:dyDescent="0.25">
      <c r="A76" t="s">
        <v>21</v>
      </c>
      <c r="B76" t="s">
        <v>22</v>
      </c>
      <c r="C76" s="7">
        <v>173887.25</v>
      </c>
      <c r="D76" s="7"/>
      <c r="E76" s="7"/>
      <c r="F76" s="7"/>
      <c r="G76" s="7"/>
      <c r="H76" s="7">
        <v>173887.25</v>
      </c>
    </row>
    <row r="77" spans="1:8" x14ac:dyDescent="0.25">
      <c r="A77" t="s">
        <v>138</v>
      </c>
      <c r="B77" t="s">
        <v>139</v>
      </c>
      <c r="C77" s="7"/>
      <c r="D77" s="7">
        <v>340328.28</v>
      </c>
      <c r="E77" s="7"/>
      <c r="F77" s="7"/>
      <c r="G77" s="7"/>
      <c r="H77" s="7">
        <v>340328.28</v>
      </c>
    </row>
    <row r="78" spans="1:8" x14ac:dyDescent="0.25">
      <c r="A78" t="s">
        <v>148</v>
      </c>
      <c r="B78" t="s">
        <v>149</v>
      </c>
      <c r="C78" s="7">
        <v>471993.59999999998</v>
      </c>
      <c r="D78" s="7">
        <v>192993.24</v>
      </c>
      <c r="E78" s="7"/>
      <c r="F78" s="7"/>
      <c r="G78" s="7"/>
      <c r="H78" s="7">
        <v>664986.84</v>
      </c>
    </row>
    <row r="79" spans="1:8" x14ac:dyDescent="0.25">
      <c r="A79" t="s">
        <v>41</v>
      </c>
      <c r="B79" t="s">
        <v>42</v>
      </c>
      <c r="C79" s="7">
        <v>287874.25</v>
      </c>
      <c r="D79" s="7"/>
      <c r="E79" s="7"/>
      <c r="F79" s="7"/>
      <c r="G79" s="7"/>
      <c r="H79" s="7">
        <v>287874.25</v>
      </c>
    </row>
    <row r="80" spans="1:8" x14ac:dyDescent="0.25">
      <c r="A80" t="s">
        <v>28</v>
      </c>
      <c r="B80" t="s">
        <v>29</v>
      </c>
      <c r="C80" s="7">
        <v>95929.42</v>
      </c>
      <c r="D80" s="7">
        <v>187763.78</v>
      </c>
      <c r="E80" s="7"/>
      <c r="F80" s="7"/>
      <c r="G80" s="7"/>
      <c r="H80" s="7">
        <v>283693.2</v>
      </c>
    </row>
    <row r="81" spans="1:8" x14ac:dyDescent="0.25">
      <c r="A81" t="s">
        <v>343</v>
      </c>
      <c r="C81" s="7">
        <v>10132112.000000002</v>
      </c>
      <c r="D81" s="7">
        <v>10126583.309999999</v>
      </c>
      <c r="E81" s="7">
        <v>1317518.73</v>
      </c>
      <c r="F81" s="7">
        <v>1069626.1600000001</v>
      </c>
      <c r="G81" s="7">
        <v>255718.7</v>
      </c>
      <c r="H81" s="7">
        <v>22901558.899999995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0"/>
  <sheetViews>
    <sheetView zoomScaleNormal="100" workbookViewId="0">
      <selection activeCell="G5" sqref="G5"/>
    </sheetView>
  </sheetViews>
  <sheetFormatPr defaultRowHeight="15" x14ac:dyDescent="0.25"/>
  <cols>
    <col min="1" max="1" width="16.7109375" bestFit="1" customWidth="1"/>
    <col min="2" max="2" width="33.5703125" bestFit="1" customWidth="1"/>
    <col min="3" max="3" width="11.5703125" bestFit="1" customWidth="1"/>
    <col min="4" max="4" width="13.28515625" bestFit="1" customWidth="1"/>
    <col min="5" max="5" width="10.7109375" bestFit="1" customWidth="1"/>
    <col min="6" max="6" width="10.85546875" bestFit="1" customWidth="1"/>
    <col min="7" max="7" width="15.85546875" customWidth="1"/>
    <col min="8" max="8" width="15.42578125" customWidth="1"/>
  </cols>
  <sheetData>
    <row r="1" spans="1:8" x14ac:dyDescent="0.25">
      <c r="F1">
        <v>30</v>
      </c>
      <c r="G1" s="2">
        <v>44196</v>
      </c>
    </row>
    <row r="2" spans="1:8" x14ac:dyDescent="0.25">
      <c r="A2" t="s">
        <v>0</v>
      </c>
      <c r="B2" t="s">
        <v>1</v>
      </c>
      <c r="C2" t="s">
        <v>2</v>
      </c>
      <c r="D2" s="1" t="s">
        <v>3</v>
      </c>
      <c r="E2" t="s">
        <v>4</v>
      </c>
      <c r="F2" s="3" t="s">
        <v>335</v>
      </c>
      <c r="G2" s="3" t="s">
        <v>336</v>
      </c>
      <c r="H2" s="3" t="s">
        <v>337</v>
      </c>
    </row>
    <row r="3" spans="1:8" x14ac:dyDescent="0.25">
      <c r="A3" t="s">
        <v>32</v>
      </c>
      <c r="B3" t="s">
        <v>33</v>
      </c>
      <c r="C3" t="s">
        <v>318</v>
      </c>
      <c r="D3" s="1">
        <v>88638.31</v>
      </c>
      <c r="E3" s="2">
        <v>44166</v>
      </c>
      <c r="F3" s="2">
        <f>Table1[[#This Row],[date]]+$F$1</f>
        <v>44196</v>
      </c>
      <c r="G3" s="4">
        <f>$G$1-Table1[[#This Row],[maturity]]</f>
        <v>0</v>
      </c>
      <c r="H3" t="str">
        <f>LOOKUP(Table1[[#This Row],[days_overdue]],{-9999,1,31,91,366,9999},{"0. Not Due","1. 0 to 30 days","2. 31 to 90 days","3. 91 to 365 days","4. Above 1 year"})</f>
        <v>0. Not Due</v>
      </c>
    </row>
    <row r="4" spans="1:8" x14ac:dyDescent="0.25">
      <c r="A4" t="s">
        <v>231</v>
      </c>
      <c r="B4" t="s">
        <v>232</v>
      </c>
      <c r="C4" t="s">
        <v>311</v>
      </c>
      <c r="D4" s="1">
        <v>138169.15</v>
      </c>
      <c r="E4" s="2">
        <v>44137</v>
      </c>
      <c r="F4" s="2">
        <f>Table1[[#This Row],[date]]+$F$1</f>
        <v>44167</v>
      </c>
      <c r="G4" s="5">
        <f>$G$1-Table1[[#This Row],[maturity]]</f>
        <v>29</v>
      </c>
      <c r="H4" t="str">
        <f>LOOKUP(Table1[[#This Row],[days_overdue]],{-9999,1,31,91,366,9999},{"0. Not Due","1. 0 to 30 days","2. 31 to 90 days","3. 91 to 365 days","4. Above 1 year"})</f>
        <v>1. 0 to 30 days</v>
      </c>
    </row>
    <row r="5" spans="1:8" x14ac:dyDescent="0.25">
      <c r="A5" t="s">
        <v>231</v>
      </c>
      <c r="B5" t="s">
        <v>232</v>
      </c>
      <c r="C5" t="s">
        <v>246</v>
      </c>
      <c r="D5" s="1">
        <v>5506.32</v>
      </c>
      <c r="E5" s="2">
        <v>44176</v>
      </c>
      <c r="F5" s="2">
        <f>Table1[[#This Row],[date]]+$F$1</f>
        <v>44206</v>
      </c>
      <c r="G5" s="5">
        <f>$G$1-Table1[[#This Row],[maturity]]</f>
        <v>-10</v>
      </c>
      <c r="H5" t="str">
        <f>LOOKUP(Table1[[#This Row],[days_overdue]],{-9999,1,31,91,366,9999},{"0. Not Due","1. 0 to 30 days","2. 31 to 90 days","3. 91 to 365 days","4. Above 1 year"})</f>
        <v>0. Not Due</v>
      </c>
    </row>
    <row r="6" spans="1:8" x14ac:dyDescent="0.25">
      <c r="A6" t="s">
        <v>95</v>
      </c>
      <c r="B6" t="s">
        <v>96</v>
      </c>
      <c r="C6" t="s">
        <v>322</v>
      </c>
      <c r="D6" s="1">
        <v>181301.9</v>
      </c>
      <c r="E6" s="2">
        <v>44143</v>
      </c>
      <c r="F6" s="2">
        <f>Table1[[#This Row],[date]]+$F$1</f>
        <v>44173</v>
      </c>
      <c r="G6" s="5">
        <f>$G$1-Table1[[#This Row],[maturity]]</f>
        <v>23</v>
      </c>
      <c r="H6" t="str">
        <f>LOOKUP(Table1[[#This Row],[days_overdue]],{-9999,1,31,91,366,9999},{"0. Not Due","1. 0 to 30 days","2. 31 to 90 days","3. 91 to 365 days","4. Above 1 year"})</f>
        <v>1. 0 to 30 days</v>
      </c>
    </row>
    <row r="7" spans="1:8" x14ac:dyDescent="0.25">
      <c r="A7" t="s">
        <v>95</v>
      </c>
      <c r="B7" t="s">
        <v>96</v>
      </c>
      <c r="C7" t="s">
        <v>299</v>
      </c>
      <c r="D7" s="1">
        <v>194146.84</v>
      </c>
      <c r="E7" s="2">
        <v>44185</v>
      </c>
      <c r="F7" s="2">
        <f>Table1[[#This Row],[date]]+$F$1</f>
        <v>44215</v>
      </c>
      <c r="G7" s="5">
        <f>$G$1-Table1[[#This Row],[maturity]]</f>
        <v>-19</v>
      </c>
      <c r="H7" t="str">
        <f>LOOKUP(Table1[[#This Row],[days_overdue]],{-9999,1,31,91,366,9999},{"0. Not Due","1. 0 to 30 days","2. 31 to 90 days","3. 91 to 365 days","4. Above 1 year"})</f>
        <v>0. Not Due</v>
      </c>
    </row>
    <row r="8" spans="1:8" x14ac:dyDescent="0.25">
      <c r="A8" t="s">
        <v>159</v>
      </c>
      <c r="B8" t="s">
        <v>160</v>
      </c>
      <c r="C8" t="s">
        <v>257</v>
      </c>
      <c r="D8" s="1">
        <v>12625.86</v>
      </c>
      <c r="E8" s="2">
        <v>44157</v>
      </c>
      <c r="F8" s="2">
        <f>Table1[[#This Row],[date]]+$F$1</f>
        <v>44187</v>
      </c>
      <c r="G8" s="5">
        <f>$G$1-Table1[[#This Row],[maturity]]</f>
        <v>9</v>
      </c>
      <c r="H8" t="str">
        <f>LOOKUP(Table1[[#This Row],[days_overdue]],{-9999,1,31,91,366,9999},{"0. Not Due","1. 0 to 30 days","2. 31 to 90 days","3. 91 to 365 days","4. Above 1 year"})</f>
        <v>1. 0 to 30 days</v>
      </c>
    </row>
    <row r="9" spans="1:8" x14ac:dyDescent="0.25">
      <c r="A9" t="s">
        <v>159</v>
      </c>
      <c r="B9" t="s">
        <v>160</v>
      </c>
      <c r="C9" t="s">
        <v>161</v>
      </c>
      <c r="D9" s="1">
        <v>108550.1</v>
      </c>
      <c r="E9" s="2">
        <v>44168</v>
      </c>
      <c r="F9" s="2">
        <f>Table1[[#This Row],[date]]+$F$1</f>
        <v>44198</v>
      </c>
      <c r="G9" s="5">
        <f>$G$1-Table1[[#This Row],[maturity]]</f>
        <v>-2</v>
      </c>
      <c r="H9" t="str">
        <f>LOOKUP(Table1[[#This Row],[days_overdue]],{-9999,1,31,91,366,9999},{"0. Not Due","1. 0 to 30 days","2. 31 to 90 days","3. 91 to 365 days","4. Above 1 year"})</f>
        <v>0. Not Due</v>
      </c>
    </row>
    <row r="10" spans="1:8" x14ac:dyDescent="0.25">
      <c r="A10" t="s">
        <v>104</v>
      </c>
      <c r="B10" t="s">
        <v>105</v>
      </c>
      <c r="C10" t="s">
        <v>206</v>
      </c>
      <c r="D10" s="1">
        <v>47222.68</v>
      </c>
      <c r="E10" s="2">
        <v>44171</v>
      </c>
      <c r="F10" s="2">
        <f>Table1[[#This Row],[date]]+$F$1</f>
        <v>44201</v>
      </c>
      <c r="G10" s="5">
        <f>$G$1-Table1[[#This Row],[maturity]]</f>
        <v>-5</v>
      </c>
      <c r="H10" t="str">
        <f>LOOKUP(Table1[[#This Row],[days_overdue]],{-9999,1,31,91,366,9999},{"0. Not Due","1. 0 to 30 days","2. 31 to 90 days","3. 91 to 365 days","4. Above 1 year"})</f>
        <v>0. Not Due</v>
      </c>
    </row>
    <row r="11" spans="1:8" x14ac:dyDescent="0.25">
      <c r="A11" t="s">
        <v>104</v>
      </c>
      <c r="B11" t="s">
        <v>105</v>
      </c>
      <c r="C11" t="s">
        <v>230</v>
      </c>
      <c r="D11" s="1">
        <v>114808.05</v>
      </c>
      <c r="E11" s="2">
        <v>44167</v>
      </c>
      <c r="F11" s="2">
        <f>Table1[[#This Row],[date]]+$F$1</f>
        <v>44197</v>
      </c>
      <c r="G11" s="5">
        <f>$G$1-Table1[[#This Row],[maturity]]</f>
        <v>-1</v>
      </c>
      <c r="H11" t="str">
        <f>LOOKUP(Table1[[#This Row],[days_overdue]],{-9999,1,31,91,366,9999},{"0. Not Due","1. 0 to 30 days","2. 31 to 90 days","3. 91 to 365 days","4. Above 1 year"})</f>
        <v>0. Not Due</v>
      </c>
    </row>
    <row r="12" spans="1:8" x14ac:dyDescent="0.25">
      <c r="A12" t="s">
        <v>104</v>
      </c>
      <c r="B12" t="s">
        <v>105</v>
      </c>
      <c r="C12" t="s">
        <v>303</v>
      </c>
      <c r="D12" s="1">
        <v>116514.02</v>
      </c>
      <c r="E12" s="2">
        <v>44179</v>
      </c>
      <c r="F12" s="2">
        <f>Table1[[#This Row],[date]]+$F$1</f>
        <v>44209</v>
      </c>
      <c r="G12" s="5">
        <f>$G$1-Table1[[#This Row],[maturity]]</f>
        <v>-13</v>
      </c>
      <c r="H12" t="str">
        <f>LOOKUP(Table1[[#This Row],[days_overdue]],{-9999,1,31,91,366,9999},{"0. Not Due","1. 0 to 30 days","2. 31 to 90 days","3. 91 to 365 days","4. Above 1 year"})</f>
        <v>0. Not Due</v>
      </c>
    </row>
    <row r="13" spans="1:8" x14ac:dyDescent="0.25">
      <c r="A13" t="s">
        <v>178</v>
      </c>
      <c r="B13" t="s">
        <v>179</v>
      </c>
      <c r="C13" t="s">
        <v>284</v>
      </c>
      <c r="D13" s="1">
        <v>223373.73</v>
      </c>
      <c r="E13" s="2">
        <v>44150</v>
      </c>
      <c r="F13" s="2">
        <f>Table1[[#This Row],[date]]+$F$1</f>
        <v>44180</v>
      </c>
      <c r="G13" s="5">
        <f>$G$1-Table1[[#This Row],[maturity]]</f>
        <v>16</v>
      </c>
      <c r="H13" t="str">
        <f>LOOKUP(Table1[[#This Row],[days_overdue]],{-9999,1,31,91,366,9999},{"0. Not Due","1. 0 to 30 days","2. 31 to 90 days","3. 91 to 365 days","4. Above 1 year"})</f>
        <v>1. 0 to 30 days</v>
      </c>
    </row>
    <row r="14" spans="1:8" x14ac:dyDescent="0.25">
      <c r="A14" t="s">
        <v>178</v>
      </c>
      <c r="B14" t="s">
        <v>179</v>
      </c>
      <c r="C14" t="s">
        <v>253</v>
      </c>
      <c r="D14" s="1">
        <v>193723.13</v>
      </c>
      <c r="E14" s="2">
        <v>44195</v>
      </c>
      <c r="F14" s="2">
        <f>Table1[[#This Row],[date]]+$F$1</f>
        <v>44225</v>
      </c>
      <c r="G14" s="5">
        <f>$G$1-Table1[[#This Row],[maturity]]</f>
        <v>-29</v>
      </c>
      <c r="H14" t="str">
        <f>LOOKUP(Table1[[#This Row],[days_overdue]],{-9999,1,31,91,366,9999},{"0. Not Due","1. 0 to 30 days","2. 31 to 90 days","3. 91 to 365 days","4. Above 1 year"})</f>
        <v>0. Not Due</v>
      </c>
    </row>
    <row r="15" spans="1:8" x14ac:dyDescent="0.25">
      <c r="A15" t="s">
        <v>129</v>
      </c>
      <c r="B15" t="s">
        <v>130</v>
      </c>
      <c r="C15" t="s">
        <v>242</v>
      </c>
      <c r="D15" s="1">
        <v>152021.79</v>
      </c>
      <c r="E15" s="2">
        <v>44154</v>
      </c>
      <c r="F15" s="2">
        <f>Table1[[#This Row],[date]]+$F$1</f>
        <v>44184</v>
      </c>
      <c r="G15" s="5">
        <f>$G$1-Table1[[#This Row],[maturity]]</f>
        <v>12</v>
      </c>
      <c r="H15" t="str">
        <f>LOOKUP(Table1[[#This Row],[days_overdue]],{-9999,1,31,91,366,9999},{"0. Not Due","1. 0 to 30 days","2. 31 to 90 days","3. 91 to 365 days","4. Above 1 year"})</f>
        <v>1. 0 to 30 days</v>
      </c>
    </row>
    <row r="16" spans="1:8" x14ac:dyDescent="0.25">
      <c r="A16" t="s">
        <v>72</v>
      </c>
      <c r="B16" t="s">
        <v>73</v>
      </c>
      <c r="C16" t="s">
        <v>268</v>
      </c>
      <c r="D16" s="1">
        <v>18642.82</v>
      </c>
      <c r="E16" s="2">
        <v>44160</v>
      </c>
      <c r="F16" s="2">
        <f>Table1[[#This Row],[date]]+$F$1</f>
        <v>44190</v>
      </c>
      <c r="G16" s="5">
        <f>$G$1-Table1[[#This Row],[maturity]]</f>
        <v>6</v>
      </c>
      <c r="H16" t="str">
        <f>LOOKUP(Table1[[#This Row],[days_overdue]],{-9999,1,31,91,366,9999},{"0. Not Due","1. 0 to 30 days","2. 31 to 90 days","3. 91 to 365 days","4. Above 1 year"})</f>
        <v>1. 0 to 30 days</v>
      </c>
    </row>
    <row r="17" spans="1:8" x14ac:dyDescent="0.25">
      <c r="A17" t="s">
        <v>72</v>
      </c>
      <c r="B17" t="s">
        <v>73</v>
      </c>
      <c r="C17" t="s">
        <v>321</v>
      </c>
      <c r="D17" s="1">
        <v>89105.79</v>
      </c>
      <c r="E17" s="2">
        <v>44182</v>
      </c>
      <c r="F17" s="2">
        <f>Table1[[#This Row],[date]]+$F$1</f>
        <v>44212</v>
      </c>
      <c r="G17" s="5">
        <f>$G$1-Table1[[#This Row],[maturity]]</f>
        <v>-16</v>
      </c>
      <c r="H17" t="str">
        <f>LOOKUP(Table1[[#This Row],[days_overdue]],{-9999,1,31,91,366,9999},{"0. Not Due","1. 0 to 30 days","2. 31 to 90 days","3. 91 to 365 days","4. Above 1 year"})</f>
        <v>0. Not Due</v>
      </c>
    </row>
    <row r="18" spans="1:8" x14ac:dyDescent="0.25">
      <c r="A18" t="s">
        <v>112</v>
      </c>
      <c r="B18" t="s">
        <v>113</v>
      </c>
      <c r="C18" t="s">
        <v>334</v>
      </c>
      <c r="D18" s="1">
        <v>127859.35</v>
      </c>
      <c r="E18" s="2">
        <v>43549</v>
      </c>
      <c r="F18" s="2">
        <f>Table1[[#This Row],[date]]+$F$1</f>
        <v>43579</v>
      </c>
      <c r="G18" s="5">
        <f>$G$1-Table1[[#This Row],[maturity]]</f>
        <v>617</v>
      </c>
      <c r="H18" t="str">
        <f>LOOKUP(Table1[[#This Row],[days_overdue]],{-9999,1,31,91,366,9999},{"0. Not Due","1. 0 to 30 days","2. 31 to 90 days","3. 91 to 365 days","4. Above 1 year"})</f>
        <v>4. Above 1 year</v>
      </c>
    </row>
    <row r="19" spans="1:8" x14ac:dyDescent="0.25">
      <c r="A19" t="s">
        <v>112</v>
      </c>
      <c r="B19" t="s">
        <v>113</v>
      </c>
      <c r="C19" t="s">
        <v>333</v>
      </c>
      <c r="D19" s="1">
        <v>127859.35</v>
      </c>
      <c r="E19" s="2">
        <v>43703</v>
      </c>
      <c r="F19" s="2">
        <f>Table1[[#This Row],[date]]+$F$1</f>
        <v>43733</v>
      </c>
      <c r="G19" s="5">
        <f>$G$1-Table1[[#This Row],[maturity]]</f>
        <v>463</v>
      </c>
      <c r="H19" t="str">
        <f>LOOKUP(Table1[[#This Row],[days_overdue]],{-9999,1,31,91,366,9999},{"0. Not Due","1. 0 to 30 days","2. 31 to 90 days","3. 91 to 365 days","4. Above 1 year"})</f>
        <v>4. Above 1 year</v>
      </c>
    </row>
    <row r="20" spans="1:8" x14ac:dyDescent="0.25">
      <c r="A20" t="s">
        <v>112</v>
      </c>
      <c r="B20" t="s">
        <v>113</v>
      </c>
      <c r="C20" t="s">
        <v>272</v>
      </c>
      <c r="D20" s="1">
        <v>84544.15</v>
      </c>
      <c r="E20" s="2">
        <v>43834</v>
      </c>
      <c r="F20" s="2">
        <f>Table1[[#This Row],[date]]+$F$1</f>
        <v>43864</v>
      </c>
      <c r="G20" s="5">
        <f>$G$1-Table1[[#This Row],[maturity]]</f>
        <v>332</v>
      </c>
      <c r="H20" t="str">
        <f>LOOKUP(Table1[[#This Row],[days_overdue]],{-9999,1,31,91,366,9999},{"0. Not Due","1. 0 to 30 days","2. 31 to 90 days","3. 91 to 365 days","4. Above 1 year"})</f>
        <v>3. 91 to 365 days</v>
      </c>
    </row>
    <row r="21" spans="1:8" x14ac:dyDescent="0.25">
      <c r="A21" t="s">
        <v>112</v>
      </c>
      <c r="B21" t="s">
        <v>113</v>
      </c>
      <c r="C21" t="s">
        <v>209</v>
      </c>
      <c r="D21" s="1">
        <v>151599.66</v>
      </c>
      <c r="E21" s="2">
        <v>43935</v>
      </c>
      <c r="F21" s="2">
        <f>Table1[[#This Row],[date]]+$F$1</f>
        <v>43965</v>
      </c>
      <c r="G21" s="5">
        <f>$G$1-Table1[[#This Row],[maturity]]</f>
        <v>231</v>
      </c>
      <c r="H21" t="str">
        <f>LOOKUP(Table1[[#This Row],[days_overdue]],{-9999,1,31,91,366,9999},{"0. Not Due","1. 0 to 30 days","2. 31 to 90 days","3. 91 to 365 days","4. Above 1 year"})</f>
        <v>3. 91 to 365 days</v>
      </c>
    </row>
    <row r="22" spans="1:8" x14ac:dyDescent="0.25">
      <c r="A22" t="s">
        <v>112</v>
      </c>
      <c r="B22" t="s">
        <v>113</v>
      </c>
      <c r="C22" t="s">
        <v>287</v>
      </c>
      <c r="D22" s="1">
        <v>79774.289999999994</v>
      </c>
      <c r="E22" s="2">
        <v>43978</v>
      </c>
      <c r="F22" s="2">
        <f>Table1[[#This Row],[date]]+$F$1</f>
        <v>44008</v>
      </c>
      <c r="G22" s="5">
        <f>$G$1-Table1[[#This Row],[maturity]]</f>
        <v>188</v>
      </c>
      <c r="H22" t="str">
        <f>LOOKUP(Table1[[#This Row],[days_overdue]],{-9999,1,31,91,366,9999},{"0. Not Due","1. 0 to 30 days","2. 31 to 90 days","3. 91 to 365 days","4. Above 1 year"})</f>
        <v>3. 91 to 365 days</v>
      </c>
    </row>
    <row r="23" spans="1:8" x14ac:dyDescent="0.25">
      <c r="A23" t="s">
        <v>112</v>
      </c>
      <c r="B23" t="s">
        <v>113</v>
      </c>
      <c r="C23" t="s">
        <v>189</v>
      </c>
      <c r="D23" s="1">
        <v>117554.67</v>
      </c>
      <c r="E23" s="2">
        <v>44039</v>
      </c>
      <c r="F23" s="2">
        <f>Table1[[#This Row],[date]]+$F$1</f>
        <v>44069</v>
      </c>
      <c r="G23" s="5">
        <f>$G$1-Table1[[#This Row],[maturity]]</f>
        <v>127</v>
      </c>
      <c r="H23" t="str">
        <f>LOOKUP(Table1[[#This Row],[days_overdue]],{-9999,1,31,91,366,9999},{"0. Not Due","1. 0 to 30 days","2. 31 to 90 days","3. 91 to 365 days","4. Above 1 year"})</f>
        <v>3. 91 to 365 days</v>
      </c>
    </row>
    <row r="24" spans="1:8" x14ac:dyDescent="0.25">
      <c r="A24" t="s">
        <v>112</v>
      </c>
      <c r="B24" t="s">
        <v>113</v>
      </c>
      <c r="C24" t="s">
        <v>180</v>
      </c>
      <c r="D24" s="1">
        <v>43829.89</v>
      </c>
      <c r="E24" s="2">
        <v>44095</v>
      </c>
      <c r="F24" s="2">
        <f>Table1[[#This Row],[date]]+$F$1</f>
        <v>44125</v>
      </c>
      <c r="G24" s="5">
        <f>$G$1-Table1[[#This Row],[maturity]]</f>
        <v>71</v>
      </c>
      <c r="H24" t="str">
        <f>LOOKUP(Table1[[#This Row],[days_overdue]],{-9999,1,31,91,366,9999},{"0. Not Due","1. 0 to 30 days","2. 31 to 90 days","3. 91 to 365 days","4. Above 1 year"})</f>
        <v>2. 31 to 90 days</v>
      </c>
    </row>
    <row r="25" spans="1:8" x14ac:dyDescent="0.25">
      <c r="A25" t="s">
        <v>112</v>
      </c>
      <c r="B25" t="s">
        <v>113</v>
      </c>
      <c r="C25" t="s">
        <v>114</v>
      </c>
      <c r="D25" s="1">
        <v>160213.92000000001</v>
      </c>
      <c r="E25" s="2">
        <v>44132</v>
      </c>
      <c r="F25" s="2">
        <f>Table1[[#This Row],[date]]+$F$1</f>
        <v>44162</v>
      </c>
      <c r="G25" s="5">
        <f>$G$1-Table1[[#This Row],[maturity]]</f>
        <v>34</v>
      </c>
      <c r="H25" t="str">
        <f>LOOKUP(Table1[[#This Row],[days_overdue]],{-9999,1,31,91,366,9999},{"0. Not Due","1. 0 to 30 days","2. 31 to 90 days","3. 91 to 365 days","4. Above 1 year"})</f>
        <v>2. 31 to 90 days</v>
      </c>
    </row>
    <row r="26" spans="1:8" x14ac:dyDescent="0.25">
      <c r="A26" t="s">
        <v>112</v>
      </c>
      <c r="B26" t="s">
        <v>113</v>
      </c>
      <c r="C26" t="s">
        <v>329</v>
      </c>
      <c r="D26" s="1">
        <v>195748.86</v>
      </c>
      <c r="E26" s="2">
        <v>44154</v>
      </c>
      <c r="F26" s="2">
        <f>Table1[[#This Row],[date]]+$F$1</f>
        <v>44184</v>
      </c>
      <c r="G26" s="5">
        <f>$G$1-Table1[[#This Row],[maturity]]</f>
        <v>12</v>
      </c>
      <c r="H26" t="str">
        <f>LOOKUP(Table1[[#This Row],[days_overdue]],{-9999,1,31,91,366,9999},{"0. Not Due","1. 0 to 30 days","2. 31 to 90 days","3. 91 to 365 days","4. Above 1 year"})</f>
        <v>1. 0 to 30 days</v>
      </c>
    </row>
    <row r="27" spans="1:8" x14ac:dyDescent="0.25">
      <c r="A27" t="s">
        <v>112</v>
      </c>
      <c r="B27" t="s">
        <v>113</v>
      </c>
      <c r="C27" t="s">
        <v>205</v>
      </c>
      <c r="D27" s="1">
        <v>243568.84</v>
      </c>
      <c r="E27" s="2">
        <v>44187</v>
      </c>
      <c r="F27" s="2">
        <f>Table1[[#This Row],[date]]+$F$1</f>
        <v>44217</v>
      </c>
      <c r="G27" s="5">
        <f>$G$1-Table1[[#This Row],[maturity]]</f>
        <v>-21</v>
      </c>
      <c r="H27" t="str">
        <f>LOOKUP(Table1[[#This Row],[days_overdue]],{-9999,1,31,91,366,9999},{"0. Not Due","1. 0 to 30 days","2. 31 to 90 days","3. 91 to 365 days","4. Above 1 year"})</f>
        <v>0. Not Due</v>
      </c>
    </row>
    <row r="28" spans="1:8" x14ac:dyDescent="0.25">
      <c r="A28" t="s">
        <v>197</v>
      </c>
      <c r="B28" t="s">
        <v>198</v>
      </c>
      <c r="C28" t="s">
        <v>313</v>
      </c>
      <c r="D28" s="1">
        <v>249772.04</v>
      </c>
      <c r="E28" s="2">
        <v>44111</v>
      </c>
      <c r="F28" s="2">
        <f>Table1[[#This Row],[date]]+$F$1</f>
        <v>44141</v>
      </c>
      <c r="G28" s="5">
        <f>$G$1-Table1[[#This Row],[maturity]]</f>
        <v>55</v>
      </c>
      <c r="H28" t="str">
        <f>LOOKUP(Table1[[#This Row],[days_overdue]],{-9999,1,31,91,366,9999},{"0. Not Due","1. 0 to 30 days","2. 31 to 90 days","3. 91 to 365 days","4. Above 1 year"})</f>
        <v>2. 31 to 90 days</v>
      </c>
    </row>
    <row r="29" spans="1:8" x14ac:dyDescent="0.25">
      <c r="A29" t="s">
        <v>197</v>
      </c>
      <c r="B29" t="s">
        <v>198</v>
      </c>
      <c r="C29" t="s">
        <v>320</v>
      </c>
      <c r="D29" s="1">
        <v>23113.1</v>
      </c>
      <c r="E29" s="2">
        <v>44111</v>
      </c>
      <c r="F29" s="2">
        <f>Table1[[#This Row],[date]]+$F$1</f>
        <v>44141</v>
      </c>
      <c r="G29" s="5">
        <f>$G$1-Table1[[#This Row],[maturity]]</f>
        <v>55</v>
      </c>
      <c r="H29" t="str">
        <f>LOOKUP(Table1[[#This Row],[days_overdue]],{-9999,1,31,91,366,9999},{"0. Not Due","1. 0 to 30 days","2. 31 to 90 days","3. 91 to 365 days","4. Above 1 year"})</f>
        <v>2. 31 to 90 days</v>
      </c>
    </row>
    <row r="30" spans="1:8" x14ac:dyDescent="0.25">
      <c r="A30" t="s">
        <v>197</v>
      </c>
      <c r="B30" t="s">
        <v>198</v>
      </c>
      <c r="C30" t="s">
        <v>214</v>
      </c>
      <c r="D30" s="1">
        <v>47022.9</v>
      </c>
      <c r="E30" s="2">
        <v>44137</v>
      </c>
      <c r="F30" s="2">
        <f>Table1[[#This Row],[date]]+$F$1</f>
        <v>44167</v>
      </c>
      <c r="G30" s="5">
        <f>$G$1-Table1[[#This Row],[maturity]]</f>
        <v>29</v>
      </c>
      <c r="H30" t="str">
        <f>LOOKUP(Table1[[#This Row],[days_overdue]],{-9999,1,31,91,366,9999},{"0. Not Due","1. 0 to 30 days","2. 31 to 90 days","3. 91 to 365 days","4. Above 1 year"})</f>
        <v>1. 0 to 30 days</v>
      </c>
    </row>
    <row r="31" spans="1:8" x14ac:dyDescent="0.25">
      <c r="A31" t="s">
        <v>197</v>
      </c>
      <c r="B31" t="s">
        <v>198</v>
      </c>
      <c r="C31" t="s">
        <v>234</v>
      </c>
      <c r="D31" s="1">
        <v>233722.46</v>
      </c>
      <c r="E31" s="2">
        <v>44150</v>
      </c>
      <c r="F31" s="2">
        <f>Table1[[#This Row],[date]]+$F$1</f>
        <v>44180</v>
      </c>
      <c r="G31" s="5">
        <f>$G$1-Table1[[#This Row],[maturity]]</f>
        <v>16</v>
      </c>
      <c r="H31" t="str">
        <f>LOOKUP(Table1[[#This Row],[days_overdue]],{-9999,1,31,91,366,9999},{"0. Not Due","1. 0 to 30 days","2. 31 to 90 days","3. 91 to 365 days","4. Above 1 year"})</f>
        <v>1. 0 to 30 days</v>
      </c>
    </row>
    <row r="32" spans="1:8" x14ac:dyDescent="0.25">
      <c r="A32" t="s">
        <v>173</v>
      </c>
      <c r="B32" t="s">
        <v>174</v>
      </c>
      <c r="C32" t="s">
        <v>250</v>
      </c>
      <c r="D32" s="1">
        <v>104607.58</v>
      </c>
      <c r="E32" s="2">
        <v>44052</v>
      </c>
      <c r="F32" s="2">
        <f>Table1[[#This Row],[date]]+$F$1</f>
        <v>44082</v>
      </c>
      <c r="G32" s="5">
        <f>$G$1-Table1[[#This Row],[maturity]]</f>
        <v>114</v>
      </c>
      <c r="H32" t="str">
        <f>LOOKUP(Table1[[#This Row],[days_overdue]],{-9999,1,31,91,366,9999},{"0. Not Due","1. 0 to 30 days","2. 31 to 90 days","3. 91 to 365 days","4. Above 1 year"})</f>
        <v>3. 91 to 365 days</v>
      </c>
    </row>
    <row r="33" spans="1:8" x14ac:dyDescent="0.25">
      <c r="A33" t="s">
        <v>173</v>
      </c>
      <c r="B33" t="s">
        <v>174</v>
      </c>
      <c r="C33" t="s">
        <v>175</v>
      </c>
      <c r="D33" s="1">
        <v>163470.97</v>
      </c>
      <c r="E33" s="2">
        <v>44086</v>
      </c>
      <c r="F33" s="2">
        <f>Table1[[#This Row],[date]]+$F$1</f>
        <v>44116</v>
      </c>
      <c r="G33" s="5">
        <f>$G$1-Table1[[#This Row],[maturity]]</f>
        <v>80</v>
      </c>
      <c r="H33" t="str">
        <f>LOOKUP(Table1[[#This Row],[days_overdue]],{-9999,1,31,91,366,9999},{"0. Not Due","1. 0 to 30 days","2. 31 to 90 days","3. 91 to 365 days","4. Above 1 year"})</f>
        <v>2. 31 to 90 days</v>
      </c>
    </row>
    <row r="34" spans="1:8" x14ac:dyDescent="0.25">
      <c r="A34" t="s">
        <v>173</v>
      </c>
      <c r="B34" t="s">
        <v>174</v>
      </c>
      <c r="C34" t="s">
        <v>226</v>
      </c>
      <c r="D34" s="1">
        <v>135265.79999999999</v>
      </c>
      <c r="E34" s="2">
        <v>44088</v>
      </c>
      <c r="F34" s="2">
        <f>Table1[[#This Row],[date]]+$F$1</f>
        <v>44118</v>
      </c>
      <c r="G34" s="5">
        <f>$G$1-Table1[[#This Row],[maturity]]</f>
        <v>78</v>
      </c>
      <c r="H34" t="str">
        <f>LOOKUP(Table1[[#This Row],[days_overdue]],{-9999,1,31,91,366,9999},{"0. Not Due","1. 0 to 30 days","2. 31 to 90 days","3. 91 to 365 days","4. Above 1 year"})</f>
        <v>2. 31 to 90 days</v>
      </c>
    </row>
    <row r="35" spans="1:8" x14ac:dyDescent="0.25">
      <c r="A35" t="s">
        <v>80</v>
      </c>
      <c r="B35" t="s">
        <v>81</v>
      </c>
      <c r="C35" t="s">
        <v>164</v>
      </c>
      <c r="D35" s="1">
        <v>159265.74</v>
      </c>
      <c r="E35" s="2">
        <v>44165</v>
      </c>
      <c r="F35" s="2">
        <f>Table1[[#This Row],[date]]+$F$1</f>
        <v>44195</v>
      </c>
      <c r="G35" s="5">
        <f>$G$1-Table1[[#This Row],[maturity]]</f>
        <v>1</v>
      </c>
      <c r="H35" t="str">
        <f>LOOKUP(Table1[[#This Row],[days_overdue]],{-9999,1,31,91,366,9999},{"0. Not Due","1. 0 to 30 days","2. 31 to 90 days","3. 91 to 365 days","4. Above 1 year"})</f>
        <v>1. 0 to 30 days</v>
      </c>
    </row>
    <row r="36" spans="1:8" x14ac:dyDescent="0.25">
      <c r="A36" t="s">
        <v>19</v>
      </c>
      <c r="B36" t="s">
        <v>20</v>
      </c>
      <c r="C36" t="s">
        <v>229</v>
      </c>
      <c r="D36" s="1">
        <v>120227.79</v>
      </c>
      <c r="E36" s="2">
        <v>44165</v>
      </c>
      <c r="F36" s="2">
        <f>Table1[[#This Row],[date]]+$F$1</f>
        <v>44195</v>
      </c>
      <c r="G36" s="5">
        <f>$G$1-Table1[[#This Row],[maturity]]</f>
        <v>1</v>
      </c>
      <c r="H36" t="str">
        <f>LOOKUP(Table1[[#This Row],[days_overdue]],{-9999,1,31,91,366,9999},{"0. Not Due","1. 0 to 30 days","2. 31 to 90 days","3. 91 to 365 days","4. Above 1 year"})</f>
        <v>1. 0 to 30 days</v>
      </c>
    </row>
    <row r="37" spans="1:8" x14ac:dyDescent="0.25">
      <c r="A37" t="s">
        <v>166</v>
      </c>
      <c r="B37" t="s">
        <v>167</v>
      </c>
      <c r="C37" t="s">
        <v>168</v>
      </c>
      <c r="D37" s="1">
        <v>9257.06</v>
      </c>
      <c r="E37" s="2">
        <v>44087</v>
      </c>
      <c r="F37" s="2">
        <f>Table1[[#This Row],[date]]+$F$1</f>
        <v>44117</v>
      </c>
      <c r="G37" s="5">
        <f>$G$1-Table1[[#This Row],[maturity]]</f>
        <v>79</v>
      </c>
      <c r="H37" t="str">
        <f>LOOKUP(Table1[[#This Row],[days_overdue]],{-9999,1,31,91,366,9999},{"0. Not Due","1. 0 to 30 days","2. 31 to 90 days","3. 91 to 365 days","4. Above 1 year"})</f>
        <v>2. 31 to 90 days</v>
      </c>
    </row>
    <row r="38" spans="1:8" x14ac:dyDescent="0.25">
      <c r="A38" t="s">
        <v>166</v>
      </c>
      <c r="B38" t="s">
        <v>167</v>
      </c>
      <c r="C38" t="s">
        <v>204</v>
      </c>
      <c r="D38" s="1">
        <v>57928.46</v>
      </c>
      <c r="E38" s="2">
        <v>44097</v>
      </c>
      <c r="F38" s="2">
        <f>Table1[[#This Row],[date]]+$F$1</f>
        <v>44127</v>
      </c>
      <c r="G38" s="5">
        <f>$G$1-Table1[[#This Row],[maturity]]</f>
        <v>69</v>
      </c>
      <c r="H38" t="str">
        <f>LOOKUP(Table1[[#This Row],[days_overdue]],{-9999,1,31,91,366,9999},{"0. Not Due","1. 0 to 30 days","2. 31 to 90 days","3. 91 to 365 days","4. Above 1 year"})</f>
        <v>2. 31 to 90 days</v>
      </c>
    </row>
    <row r="39" spans="1:8" x14ac:dyDescent="0.25">
      <c r="A39" t="s">
        <v>146</v>
      </c>
      <c r="B39" t="s">
        <v>147</v>
      </c>
      <c r="C39" t="s">
        <v>212</v>
      </c>
      <c r="D39" s="1">
        <v>106513.35</v>
      </c>
      <c r="E39" s="2">
        <v>44167</v>
      </c>
      <c r="F39" s="2">
        <f>Table1[[#This Row],[date]]+$F$1</f>
        <v>44197</v>
      </c>
      <c r="G39" s="5">
        <f>$G$1-Table1[[#This Row],[maturity]]</f>
        <v>-1</v>
      </c>
      <c r="H39" t="str">
        <f>LOOKUP(Table1[[#This Row],[days_overdue]],{-9999,1,31,91,366,9999},{"0. Not Due","1. 0 to 30 days","2. 31 to 90 days","3. 91 to 365 days","4. Above 1 year"})</f>
        <v>0. Not Due</v>
      </c>
    </row>
    <row r="40" spans="1:8" x14ac:dyDescent="0.25">
      <c r="A40" t="s">
        <v>154</v>
      </c>
      <c r="B40" t="s">
        <v>155</v>
      </c>
      <c r="C40" t="s">
        <v>305</v>
      </c>
      <c r="D40" s="1">
        <v>248750.94</v>
      </c>
      <c r="E40" s="2">
        <v>44165</v>
      </c>
      <c r="F40" s="2">
        <f>Table1[[#This Row],[date]]+$F$1</f>
        <v>44195</v>
      </c>
      <c r="G40" s="5">
        <f>$G$1-Table1[[#This Row],[maturity]]</f>
        <v>1</v>
      </c>
      <c r="H40" t="str">
        <f>LOOKUP(Table1[[#This Row],[days_overdue]],{-9999,1,31,91,366,9999},{"0. Not Due","1. 0 to 30 days","2. 31 to 90 days","3. 91 to 365 days","4. Above 1 year"})</f>
        <v>1. 0 to 30 days</v>
      </c>
    </row>
    <row r="41" spans="1:8" x14ac:dyDescent="0.25">
      <c r="A41" t="s">
        <v>154</v>
      </c>
      <c r="B41" t="s">
        <v>155</v>
      </c>
      <c r="C41" t="s">
        <v>201</v>
      </c>
      <c r="D41" s="1">
        <v>109704.42</v>
      </c>
      <c r="E41" s="2">
        <v>44176</v>
      </c>
      <c r="F41" s="2">
        <f>Table1[[#This Row],[date]]+$F$1</f>
        <v>44206</v>
      </c>
      <c r="G41" s="5">
        <f>$G$1-Table1[[#This Row],[maturity]]</f>
        <v>-10</v>
      </c>
      <c r="H41" t="str">
        <f>LOOKUP(Table1[[#This Row],[days_overdue]],{-9999,1,31,91,366,9999},{"0. Not Due","1. 0 to 30 days","2. 31 to 90 days","3. 91 to 365 days","4. Above 1 year"})</f>
        <v>0. Not Due</v>
      </c>
    </row>
    <row r="42" spans="1:8" x14ac:dyDescent="0.25">
      <c r="A42" t="s">
        <v>176</v>
      </c>
      <c r="B42" t="s">
        <v>177</v>
      </c>
      <c r="C42" t="s">
        <v>249</v>
      </c>
      <c r="D42" s="1">
        <v>201122.23</v>
      </c>
      <c r="E42" s="2">
        <v>44081</v>
      </c>
      <c r="F42" s="2">
        <f>Table1[[#This Row],[date]]+$F$1</f>
        <v>44111</v>
      </c>
      <c r="G42" s="5">
        <f>$G$1-Table1[[#This Row],[maturity]]</f>
        <v>85</v>
      </c>
      <c r="H42" t="str">
        <f>LOOKUP(Table1[[#This Row],[days_overdue]],{-9999,1,31,91,366,9999},{"0. Not Due","1. 0 to 30 days","2. 31 to 90 days","3. 91 to 365 days","4. Above 1 year"})</f>
        <v>2. 31 to 90 days</v>
      </c>
    </row>
    <row r="43" spans="1:8" x14ac:dyDescent="0.25">
      <c r="A43" t="s">
        <v>11</v>
      </c>
      <c r="B43" t="s">
        <v>12</v>
      </c>
      <c r="C43" t="s">
        <v>297</v>
      </c>
      <c r="D43" s="1">
        <v>143385.43</v>
      </c>
      <c r="E43" s="2">
        <v>44167</v>
      </c>
      <c r="F43" s="2">
        <f>Table1[[#This Row],[date]]+$F$1</f>
        <v>44197</v>
      </c>
      <c r="G43" s="5">
        <f>$G$1-Table1[[#This Row],[maturity]]</f>
        <v>-1</v>
      </c>
      <c r="H43" t="str">
        <f>LOOKUP(Table1[[#This Row],[days_overdue]],{-9999,1,31,91,366,9999},{"0. Not Due","1. 0 to 30 days","2. 31 to 90 days","3. 91 to 365 days","4. Above 1 year"})</f>
        <v>0. Not Due</v>
      </c>
    </row>
    <row r="44" spans="1:8" x14ac:dyDescent="0.25">
      <c r="A44" t="s">
        <v>15</v>
      </c>
      <c r="B44" t="s">
        <v>16</v>
      </c>
      <c r="C44" t="s">
        <v>298</v>
      </c>
      <c r="D44" s="1">
        <v>209515.63</v>
      </c>
      <c r="E44" s="2">
        <v>44162</v>
      </c>
      <c r="F44" s="2">
        <f>Table1[[#This Row],[date]]+$F$1</f>
        <v>44192</v>
      </c>
      <c r="G44" s="5">
        <f>$G$1-Table1[[#This Row],[maturity]]</f>
        <v>4</v>
      </c>
      <c r="H44" t="str">
        <f>LOOKUP(Table1[[#This Row],[days_overdue]],{-9999,1,31,91,366,9999},{"0. Not Due","1. 0 to 30 days","2. 31 to 90 days","3. 91 to 365 days","4. Above 1 year"})</f>
        <v>1. 0 to 30 days</v>
      </c>
    </row>
    <row r="45" spans="1:8" x14ac:dyDescent="0.25">
      <c r="A45" t="s">
        <v>15</v>
      </c>
      <c r="B45" t="s">
        <v>16</v>
      </c>
      <c r="C45" t="s">
        <v>77</v>
      </c>
      <c r="D45" s="1">
        <v>38383.919999999998</v>
      </c>
      <c r="E45" s="2">
        <v>44177</v>
      </c>
      <c r="F45" s="2">
        <f>Table1[[#This Row],[date]]+$F$1</f>
        <v>44207</v>
      </c>
      <c r="G45" s="5">
        <f>$G$1-Table1[[#This Row],[maturity]]</f>
        <v>-11</v>
      </c>
      <c r="H45" t="str">
        <f>LOOKUP(Table1[[#This Row],[days_overdue]],{-9999,1,31,91,366,9999},{"0. Not Due","1. 0 to 30 days","2. 31 to 90 days","3. 91 to 365 days","4. Above 1 year"})</f>
        <v>0. Not Due</v>
      </c>
    </row>
    <row r="46" spans="1:8" x14ac:dyDescent="0.25">
      <c r="A46" t="s">
        <v>15</v>
      </c>
      <c r="B46" t="s">
        <v>16</v>
      </c>
      <c r="C46" t="s">
        <v>216</v>
      </c>
      <c r="D46" s="1">
        <v>213260.11</v>
      </c>
      <c r="E46" s="2">
        <v>44186</v>
      </c>
      <c r="F46" s="2">
        <f>Table1[[#This Row],[date]]+$F$1</f>
        <v>44216</v>
      </c>
      <c r="G46" s="5">
        <f>$G$1-Table1[[#This Row],[maturity]]</f>
        <v>-20</v>
      </c>
      <c r="H46" t="str">
        <f>LOOKUP(Table1[[#This Row],[days_overdue]],{-9999,1,31,91,366,9999},{"0. Not Due","1. 0 to 30 days","2. 31 to 90 days","3. 91 to 365 days","4. Above 1 year"})</f>
        <v>0. Not Due</v>
      </c>
    </row>
    <row r="47" spans="1:8" x14ac:dyDescent="0.25">
      <c r="A47" t="s">
        <v>89</v>
      </c>
      <c r="B47" t="s">
        <v>90</v>
      </c>
      <c r="C47" t="s">
        <v>293</v>
      </c>
      <c r="D47" s="1">
        <v>244482.63</v>
      </c>
      <c r="E47" s="2">
        <v>44163</v>
      </c>
      <c r="F47" s="2">
        <f>Table1[[#This Row],[date]]+$F$1</f>
        <v>44193</v>
      </c>
      <c r="G47" s="5">
        <f>$G$1-Table1[[#This Row],[maturity]]</f>
        <v>3</v>
      </c>
      <c r="H47" t="str">
        <f>LOOKUP(Table1[[#This Row],[days_overdue]],{-9999,1,31,91,366,9999},{"0. Not Due","1. 0 to 30 days","2. 31 to 90 days","3. 91 to 365 days","4. Above 1 year"})</f>
        <v>1. 0 to 30 days</v>
      </c>
    </row>
    <row r="48" spans="1:8" x14ac:dyDescent="0.25">
      <c r="A48" t="s">
        <v>169</v>
      </c>
      <c r="B48" t="s">
        <v>170</v>
      </c>
      <c r="C48" t="s">
        <v>267</v>
      </c>
      <c r="D48" s="1">
        <v>44759.91</v>
      </c>
      <c r="E48" s="2">
        <v>44162</v>
      </c>
      <c r="F48" s="2">
        <f>Table1[[#This Row],[date]]+$F$1</f>
        <v>44192</v>
      </c>
      <c r="G48" s="5">
        <f>$G$1-Table1[[#This Row],[maturity]]</f>
        <v>4</v>
      </c>
      <c r="H48" t="str">
        <f>LOOKUP(Table1[[#This Row],[days_overdue]],{-9999,1,31,91,366,9999},{"0. Not Due","1. 0 to 30 days","2. 31 to 90 days","3. 91 to 365 days","4. Above 1 year"})</f>
        <v>1. 0 to 30 days</v>
      </c>
    </row>
    <row r="49" spans="1:8" x14ac:dyDescent="0.25">
      <c r="A49" t="s">
        <v>169</v>
      </c>
      <c r="B49" t="s">
        <v>170</v>
      </c>
      <c r="C49" t="s">
        <v>295</v>
      </c>
      <c r="D49" s="1">
        <v>70427.59</v>
      </c>
      <c r="E49" s="2">
        <v>44147</v>
      </c>
      <c r="F49" s="2">
        <f>Table1[[#This Row],[date]]+$F$1</f>
        <v>44177</v>
      </c>
      <c r="G49" s="5">
        <f>$G$1-Table1[[#This Row],[maturity]]</f>
        <v>19</v>
      </c>
      <c r="H49" t="str">
        <f>LOOKUP(Table1[[#This Row],[days_overdue]],{-9999,1,31,91,366,9999},{"0. Not Due","1. 0 to 30 days","2. 31 to 90 days","3. 91 to 365 days","4. Above 1 year"})</f>
        <v>1. 0 to 30 days</v>
      </c>
    </row>
    <row r="50" spans="1:8" x14ac:dyDescent="0.25">
      <c r="A50" t="s">
        <v>135</v>
      </c>
      <c r="B50" t="s">
        <v>136</v>
      </c>
      <c r="C50" t="s">
        <v>186</v>
      </c>
      <c r="D50" s="1">
        <v>7882.92</v>
      </c>
      <c r="E50" s="2">
        <v>44169</v>
      </c>
      <c r="F50" s="2">
        <f>Table1[[#This Row],[date]]+$F$1</f>
        <v>44199</v>
      </c>
      <c r="G50" s="5">
        <f>$G$1-Table1[[#This Row],[maturity]]</f>
        <v>-3</v>
      </c>
      <c r="H50" t="str">
        <f>LOOKUP(Table1[[#This Row],[days_overdue]],{-9999,1,31,91,366,9999},{"0. Not Due","1. 0 to 30 days","2. 31 to 90 days","3. 91 to 365 days","4. Above 1 year"})</f>
        <v>0. Not Due</v>
      </c>
    </row>
    <row r="51" spans="1:8" x14ac:dyDescent="0.25">
      <c r="A51" t="s">
        <v>135</v>
      </c>
      <c r="B51" t="s">
        <v>136</v>
      </c>
      <c r="C51" t="s">
        <v>210</v>
      </c>
      <c r="D51" s="1">
        <v>188459.12</v>
      </c>
      <c r="E51" s="2">
        <v>44193</v>
      </c>
      <c r="F51" s="2">
        <f>Table1[[#This Row],[date]]+$F$1</f>
        <v>44223</v>
      </c>
      <c r="G51" s="5">
        <f>$G$1-Table1[[#This Row],[maturity]]</f>
        <v>-27</v>
      </c>
      <c r="H51" t="str">
        <f>LOOKUP(Table1[[#This Row],[days_overdue]],{-9999,1,31,91,366,9999},{"0. Not Due","1. 0 to 30 days","2. 31 to 90 days","3. 91 to 365 days","4. Above 1 year"})</f>
        <v>0. Not Due</v>
      </c>
    </row>
    <row r="52" spans="1:8" x14ac:dyDescent="0.25">
      <c r="A52" t="s">
        <v>43</v>
      </c>
      <c r="B52" t="s">
        <v>44</v>
      </c>
      <c r="C52" t="s">
        <v>84</v>
      </c>
      <c r="D52" s="1">
        <v>74207.039999999994</v>
      </c>
      <c r="E52" s="2">
        <v>44121</v>
      </c>
      <c r="F52" s="2">
        <f>Table1[[#This Row],[date]]+$F$1</f>
        <v>44151</v>
      </c>
      <c r="G52" s="5">
        <f>$G$1-Table1[[#This Row],[maturity]]</f>
        <v>45</v>
      </c>
      <c r="H52" t="str">
        <f>LOOKUP(Table1[[#This Row],[days_overdue]],{-9999,1,31,91,366,9999},{"0. Not Due","1. 0 to 30 days","2. 31 to 90 days","3. 91 to 365 days","4. Above 1 year"})</f>
        <v>2. 31 to 90 days</v>
      </c>
    </row>
    <row r="53" spans="1:8" x14ac:dyDescent="0.25">
      <c r="A53" t="s">
        <v>43</v>
      </c>
      <c r="B53" t="s">
        <v>44</v>
      </c>
      <c r="C53" t="s">
        <v>45</v>
      </c>
      <c r="D53" s="1">
        <v>57591.62</v>
      </c>
      <c r="E53" s="2">
        <v>44153</v>
      </c>
      <c r="F53" s="2">
        <f>Table1[[#This Row],[date]]+$F$1</f>
        <v>44183</v>
      </c>
      <c r="G53" s="5">
        <f>$G$1-Table1[[#This Row],[maturity]]</f>
        <v>13</v>
      </c>
      <c r="H53" t="str">
        <f>LOOKUP(Table1[[#This Row],[days_overdue]],{-9999,1,31,91,366,9999},{"0. Not Due","1. 0 to 30 days","2. 31 to 90 days","3. 91 to 365 days","4. Above 1 year"})</f>
        <v>1. 0 to 30 days</v>
      </c>
    </row>
    <row r="54" spans="1:8" x14ac:dyDescent="0.25">
      <c r="A54" t="s">
        <v>46</v>
      </c>
      <c r="B54" t="s">
        <v>47</v>
      </c>
      <c r="C54" t="s">
        <v>269</v>
      </c>
      <c r="D54" s="1">
        <v>135446.39000000001</v>
      </c>
      <c r="E54" s="2">
        <v>44165</v>
      </c>
      <c r="F54" s="2">
        <f>Table1[[#This Row],[date]]+$F$1</f>
        <v>44195</v>
      </c>
      <c r="G54" s="5">
        <f>$G$1-Table1[[#This Row],[maturity]]</f>
        <v>1</v>
      </c>
      <c r="H54" t="str">
        <f>LOOKUP(Table1[[#This Row],[days_overdue]],{-9999,1,31,91,366,9999},{"0. Not Due","1. 0 to 30 days","2. 31 to 90 days","3. 91 to 365 days","4. Above 1 year"})</f>
        <v>1. 0 to 30 days</v>
      </c>
    </row>
    <row r="55" spans="1:8" x14ac:dyDescent="0.25">
      <c r="A55" t="s">
        <v>144</v>
      </c>
      <c r="B55" t="s">
        <v>145</v>
      </c>
      <c r="C55" t="s">
        <v>277</v>
      </c>
      <c r="D55" s="1">
        <v>86896.4</v>
      </c>
      <c r="E55" s="2">
        <v>44120</v>
      </c>
      <c r="F55" s="2">
        <f>Table1[[#This Row],[date]]+$F$1</f>
        <v>44150</v>
      </c>
      <c r="G55" s="5">
        <f>$G$1-Table1[[#This Row],[maturity]]</f>
        <v>46</v>
      </c>
      <c r="H55" t="str">
        <f>LOOKUP(Table1[[#This Row],[days_overdue]],{-9999,1,31,91,366,9999},{"0. Not Due","1. 0 to 30 days","2. 31 to 90 days","3. 91 to 365 days","4. Above 1 year"})</f>
        <v>2. 31 to 90 days</v>
      </c>
    </row>
    <row r="56" spans="1:8" x14ac:dyDescent="0.25">
      <c r="A56" t="s">
        <v>144</v>
      </c>
      <c r="B56" t="s">
        <v>145</v>
      </c>
      <c r="C56" t="s">
        <v>302</v>
      </c>
      <c r="D56" s="1">
        <v>112441.82</v>
      </c>
      <c r="E56" s="2">
        <v>44116</v>
      </c>
      <c r="F56" s="2">
        <f>Table1[[#This Row],[date]]+$F$1</f>
        <v>44146</v>
      </c>
      <c r="G56" s="5">
        <f>$G$1-Table1[[#This Row],[maturity]]</f>
        <v>50</v>
      </c>
      <c r="H56" t="str">
        <f>LOOKUP(Table1[[#This Row],[days_overdue]],{-9999,1,31,91,366,9999},{"0. Not Due","1. 0 to 30 days","2. 31 to 90 days","3. 91 to 365 days","4. Above 1 year"})</f>
        <v>2. 31 to 90 days</v>
      </c>
    </row>
    <row r="57" spans="1:8" x14ac:dyDescent="0.25">
      <c r="A57" t="s">
        <v>82</v>
      </c>
      <c r="B57" t="s">
        <v>83</v>
      </c>
      <c r="C57" t="s">
        <v>213</v>
      </c>
      <c r="D57" s="1">
        <v>144501.29</v>
      </c>
      <c r="E57" s="2">
        <v>43962</v>
      </c>
      <c r="F57" s="2">
        <f>Table1[[#This Row],[date]]+$F$1</f>
        <v>43992</v>
      </c>
      <c r="G57" s="5">
        <f>$G$1-Table1[[#This Row],[maturity]]</f>
        <v>204</v>
      </c>
      <c r="H57" t="str">
        <f>LOOKUP(Table1[[#This Row],[days_overdue]],{-9999,1,31,91,366,9999},{"0. Not Due","1. 0 to 30 days","2. 31 to 90 days","3. 91 to 365 days","4. Above 1 year"})</f>
        <v>3. 91 to 365 days</v>
      </c>
    </row>
    <row r="58" spans="1:8" x14ac:dyDescent="0.25">
      <c r="A58" t="s">
        <v>82</v>
      </c>
      <c r="B58" t="s">
        <v>83</v>
      </c>
      <c r="C58" t="s">
        <v>255</v>
      </c>
      <c r="D58" s="1">
        <v>208594.42</v>
      </c>
      <c r="E58" s="2">
        <v>43980</v>
      </c>
      <c r="F58" s="2">
        <f>Table1[[#This Row],[date]]+$F$1</f>
        <v>44010</v>
      </c>
      <c r="G58" s="5">
        <f>$G$1-Table1[[#This Row],[maturity]]</f>
        <v>186</v>
      </c>
      <c r="H58" t="str">
        <f>LOOKUP(Table1[[#This Row],[days_overdue]],{-9999,1,31,91,366,9999},{"0. Not Due","1. 0 to 30 days","2. 31 to 90 days","3. 91 to 365 days","4. Above 1 year"})</f>
        <v>3. 91 to 365 days</v>
      </c>
    </row>
    <row r="59" spans="1:8" x14ac:dyDescent="0.25">
      <c r="A59" t="s">
        <v>82</v>
      </c>
      <c r="B59" t="s">
        <v>83</v>
      </c>
      <c r="C59" t="s">
        <v>98</v>
      </c>
      <c r="D59" s="1">
        <v>8081.44</v>
      </c>
      <c r="E59" s="2">
        <v>44050</v>
      </c>
      <c r="F59" s="2">
        <f>Table1[[#This Row],[date]]+$F$1</f>
        <v>44080</v>
      </c>
      <c r="G59" s="5">
        <f>$G$1-Table1[[#This Row],[maturity]]</f>
        <v>116</v>
      </c>
      <c r="H59" t="str">
        <f>LOOKUP(Table1[[#This Row],[days_overdue]],{-9999,1,31,91,366,9999},{"0. Not Due","1. 0 to 30 days","2. 31 to 90 days","3. 91 to 365 days","4. Above 1 year"})</f>
        <v>3. 91 to 365 days</v>
      </c>
    </row>
    <row r="60" spans="1:8" x14ac:dyDescent="0.25">
      <c r="A60" t="s">
        <v>82</v>
      </c>
      <c r="B60" t="s">
        <v>83</v>
      </c>
      <c r="C60" t="s">
        <v>273</v>
      </c>
      <c r="D60" s="1">
        <v>24192.84</v>
      </c>
      <c r="E60" s="2">
        <v>44059</v>
      </c>
      <c r="F60" s="2">
        <f>Table1[[#This Row],[date]]+$F$1</f>
        <v>44089</v>
      </c>
      <c r="G60" s="5">
        <f>$G$1-Table1[[#This Row],[maturity]]</f>
        <v>107</v>
      </c>
      <c r="H60" t="str">
        <f>LOOKUP(Table1[[#This Row],[days_overdue]],{-9999,1,31,91,366,9999},{"0. Not Due","1. 0 to 30 days","2. 31 to 90 days","3. 91 to 365 days","4. Above 1 year"})</f>
        <v>3. 91 to 365 days</v>
      </c>
    </row>
    <row r="61" spans="1:8" x14ac:dyDescent="0.25">
      <c r="A61" t="s">
        <v>82</v>
      </c>
      <c r="B61" t="s">
        <v>83</v>
      </c>
      <c r="C61" t="s">
        <v>97</v>
      </c>
      <c r="D61" s="1">
        <v>146175.82</v>
      </c>
      <c r="E61" s="2">
        <v>44075</v>
      </c>
      <c r="F61" s="2">
        <f>Table1[[#This Row],[date]]+$F$1</f>
        <v>44105</v>
      </c>
      <c r="G61" s="5">
        <f>$G$1-Table1[[#This Row],[maturity]]</f>
        <v>91</v>
      </c>
      <c r="H61" t="str">
        <f>LOOKUP(Table1[[#This Row],[days_overdue]],{-9999,1,31,91,366,9999},{"0. Not Due","1. 0 to 30 days","2. 31 to 90 days","3. 91 to 365 days","4. Above 1 year"})</f>
        <v>3. 91 to 365 days</v>
      </c>
    </row>
    <row r="62" spans="1:8" x14ac:dyDescent="0.25">
      <c r="A62" t="s">
        <v>152</v>
      </c>
      <c r="B62" t="s">
        <v>153</v>
      </c>
      <c r="C62" t="s">
        <v>193</v>
      </c>
      <c r="D62" s="1">
        <v>27645.9</v>
      </c>
      <c r="E62" s="2">
        <v>44154</v>
      </c>
      <c r="F62" s="2">
        <f>Table1[[#This Row],[date]]+$F$1</f>
        <v>44184</v>
      </c>
      <c r="G62" s="5">
        <f>$G$1-Table1[[#This Row],[maturity]]</f>
        <v>12</v>
      </c>
      <c r="H62" t="str">
        <f>LOOKUP(Table1[[#This Row],[days_overdue]],{-9999,1,31,91,366,9999},{"0. Not Due","1. 0 to 30 days","2. 31 to 90 days","3. 91 to 365 days","4. Above 1 year"})</f>
        <v>1. 0 to 30 days</v>
      </c>
    </row>
    <row r="63" spans="1:8" x14ac:dyDescent="0.25">
      <c r="A63" t="s">
        <v>152</v>
      </c>
      <c r="B63" t="s">
        <v>153</v>
      </c>
      <c r="C63" t="s">
        <v>300</v>
      </c>
      <c r="D63" s="1">
        <v>44191.67</v>
      </c>
      <c r="E63" s="2">
        <v>44159</v>
      </c>
      <c r="F63" s="2">
        <f>Table1[[#This Row],[date]]+$F$1</f>
        <v>44189</v>
      </c>
      <c r="G63" s="5">
        <f>$G$1-Table1[[#This Row],[maturity]]</f>
        <v>7</v>
      </c>
      <c r="H63" t="str">
        <f>LOOKUP(Table1[[#This Row],[days_overdue]],{-9999,1,31,91,366,9999},{"0. Not Due","1. 0 to 30 days","2. 31 to 90 days","3. 91 to 365 days","4. Above 1 year"})</f>
        <v>1. 0 to 30 days</v>
      </c>
    </row>
    <row r="64" spans="1:8" x14ac:dyDescent="0.25">
      <c r="A64" t="s">
        <v>152</v>
      </c>
      <c r="B64" t="s">
        <v>153</v>
      </c>
      <c r="C64" t="s">
        <v>315</v>
      </c>
      <c r="D64" s="1">
        <v>226587.08</v>
      </c>
      <c r="E64" s="2">
        <v>44188</v>
      </c>
      <c r="F64" s="2">
        <f>Table1[[#This Row],[date]]+$F$1</f>
        <v>44218</v>
      </c>
      <c r="G64" s="5">
        <f>$G$1-Table1[[#This Row],[maturity]]</f>
        <v>-22</v>
      </c>
      <c r="H64" t="str">
        <f>LOOKUP(Table1[[#This Row],[days_overdue]],{-9999,1,31,91,366,9999},{"0. Not Due","1. 0 to 30 days","2. 31 to 90 days","3. 91 to 365 days","4. Above 1 year"})</f>
        <v>0. Not Due</v>
      </c>
    </row>
    <row r="65" spans="1:8" x14ac:dyDescent="0.25">
      <c r="A65" t="s">
        <v>116</v>
      </c>
      <c r="B65" t="s">
        <v>117</v>
      </c>
      <c r="C65" t="s">
        <v>211</v>
      </c>
      <c r="D65" s="1">
        <v>147661.71</v>
      </c>
      <c r="E65" s="2">
        <v>44179</v>
      </c>
      <c r="F65" s="2">
        <f>Table1[[#This Row],[date]]+$F$1</f>
        <v>44209</v>
      </c>
      <c r="G65" s="5">
        <f>$G$1-Table1[[#This Row],[maturity]]</f>
        <v>-13</v>
      </c>
      <c r="H65" t="str">
        <f>LOOKUP(Table1[[#This Row],[days_overdue]],{-9999,1,31,91,366,9999},{"0. Not Due","1. 0 to 30 days","2. 31 to 90 days","3. 91 to 365 days","4. Above 1 year"})</f>
        <v>0. Not Due</v>
      </c>
    </row>
    <row r="66" spans="1:8" x14ac:dyDescent="0.25">
      <c r="A66" t="s">
        <v>171</v>
      </c>
      <c r="B66" t="s">
        <v>172</v>
      </c>
      <c r="C66" t="s">
        <v>254</v>
      </c>
      <c r="D66" s="1">
        <v>142506.09</v>
      </c>
      <c r="E66" s="2">
        <v>44147</v>
      </c>
      <c r="F66" s="2">
        <f>Table1[[#This Row],[date]]+$F$1</f>
        <v>44177</v>
      </c>
      <c r="G66" s="5">
        <f>$G$1-Table1[[#This Row],[maturity]]</f>
        <v>19</v>
      </c>
      <c r="H66" t="str">
        <f>LOOKUP(Table1[[#This Row],[days_overdue]],{-9999,1,31,91,366,9999},{"0. Not Due","1. 0 to 30 days","2. 31 to 90 days","3. 91 to 365 days","4. Above 1 year"})</f>
        <v>1. 0 to 30 days</v>
      </c>
    </row>
    <row r="67" spans="1:8" x14ac:dyDescent="0.25">
      <c r="A67" t="s">
        <v>171</v>
      </c>
      <c r="B67" t="s">
        <v>172</v>
      </c>
      <c r="C67" t="s">
        <v>221</v>
      </c>
      <c r="D67" s="1">
        <v>180366.44</v>
      </c>
      <c r="E67" s="2">
        <v>44195</v>
      </c>
      <c r="F67" s="2">
        <f>Table1[[#This Row],[date]]+$F$1</f>
        <v>44225</v>
      </c>
      <c r="G67" s="5">
        <f>$G$1-Table1[[#This Row],[maturity]]</f>
        <v>-29</v>
      </c>
      <c r="H67" t="str">
        <f>LOOKUP(Table1[[#This Row],[days_overdue]],{-9999,1,31,91,366,9999},{"0. Not Due","1. 0 to 30 days","2. 31 to 90 days","3. 91 to 365 days","4. Above 1 year"})</f>
        <v>0. Not Due</v>
      </c>
    </row>
    <row r="68" spans="1:8" x14ac:dyDescent="0.25">
      <c r="A68" t="s">
        <v>171</v>
      </c>
      <c r="B68" t="s">
        <v>172</v>
      </c>
      <c r="C68" t="s">
        <v>276</v>
      </c>
      <c r="D68" s="1">
        <v>197571.95</v>
      </c>
      <c r="E68" s="2">
        <v>44186</v>
      </c>
      <c r="F68" s="2">
        <f>Table1[[#This Row],[date]]+$F$1</f>
        <v>44216</v>
      </c>
      <c r="G68" s="5">
        <f>$G$1-Table1[[#This Row],[maturity]]</f>
        <v>-20</v>
      </c>
      <c r="H68" t="str">
        <f>LOOKUP(Table1[[#This Row],[days_overdue]],{-9999,1,31,91,366,9999},{"0. Not Due","1. 0 to 30 days","2. 31 to 90 days","3. 91 to 365 days","4. Above 1 year"})</f>
        <v>0. Not Due</v>
      </c>
    </row>
    <row r="69" spans="1:8" x14ac:dyDescent="0.25">
      <c r="A69" t="s">
        <v>131</v>
      </c>
      <c r="B69" t="s">
        <v>132</v>
      </c>
      <c r="C69" t="s">
        <v>283</v>
      </c>
      <c r="D69" s="1">
        <v>125844.88</v>
      </c>
      <c r="E69" s="2">
        <v>44163</v>
      </c>
      <c r="F69" s="2">
        <f>Table1[[#This Row],[date]]+$F$1</f>
        <v>44193</v>
      </c>
      <c r="G69" s="5">
        <f>$G$1-Table1[[#This Row],[maturity]]</f>
        <v>3</v>
      </c>
      <c r="H69" t="str">
        <f>LOOKUP(Table1[[#This Row],[days_overdue]],{-9999,1,31,91,366,9999},{"0. Not Due","1. 0 to 30 days","2. 31 to 90 days","3. 91 to 365 days","4. Above 1 year"})</f>
        <v>1. 0 to 30 days</v>
      </c>
    </row>
    <row r="70" spans="1:8" x14ac:dyDescent="0.25">
      <c r="A70" t="s">
        <v>131</v>
      </c>
      <c r="B70" t="s">
        <v>132</v>
      </c>
      <c r="C70" t="s">
        <v>319</v>
      </c>
      <c r="D70" s="1">
        <v>173915.17</v>
      </c>
      <c r="E70" s="2">
        <v>44149</v>
      </c>
      <c r="F70" s="2">
        <f>Table1[[#This Row],[date]]+$F$1</f>
        <v>44179</v>
      </c>
      <c r="G70" s="5">
        <f>$G$1-Table1[[#This Row],[maturity]]</f>
        <v>17</v>
      </c>
      <c r="H70" t="str">
        <f>LOOKUP(Table1[[#This Row],[days_overdue]],{-9999,1,31,91,366,9999},{"0. Not Due","1. 0 to 30 days","2. 31 to 90 days","3. 91 to 365 days","4. Above 1 year"})</f>
        <v>1. 0 to 30 days</v>
      </c>
    </row>
    <row r="71" spans="1:8" x14ac:dyDescent="0.25">
      <c r="A71" t="s">
        <v>9</v>
      </c>
      <c r="B71" t="s">
        <v>10</v>
      </c>
      <c r="C71" t="s">
        <v>196</v>
      </c>
      <c r="D71" s="1">
        <v>17278.080000000002</v>
      </c>
      <c r="E71" s="2">
        <v>44152</v>
      </c>
      <c r="F71" s="2">
        <f>Table1[[#This Row],[date]]+$F$1</f>
        <v>44182</v>
      </c>
      <c r="G71" s="5">
        <f>$G$1-Table1[[#This Row],[maturity]]</f>
        <v>14</v>
      </c>
      <c r="H71" t="str">
        <f>LOOKUP(Table1[[#This Row],[days_overdue]],{-9999,1,31,91,366,9999},{"0. Not Due","1. 0 to 30 days","2. 31 to 90 days","3. 91 to 365 days","4. Above 1 year"})</f>
        <v>1. 0 to 30 days</v>
      </c>
    </row>
    <row r="72" spans="1:8" x14ac:dyDescent="0.25">
      <c r="A72" t="s">
        <v>9</v>
      </c>
      <c r="B72" t="s">
        <v>10</v>
      </c>
      <c r="C72" t="s">
        <v>227</v>
      </c>
      <c r="D72" s="1">
        <v>59708.14</v>
      </c>
      <c r="E72" s="2">
        <v>44141</v>
      </c>
      <c r="F72" s="2">
        <f>Table1[[#This Row],[date]]+$F$1</f>
        <v>44171</v>
      </c>
      <c r="G72" s="5">
        <f>$G$1-Table1[[#This Row],[maturity]]</f>
        <v>25</v>
      </c>
      <c r="H72" t="str">
        <f>LOOKUP(Table1[[#This Row],[days_overdue]],{-9999,1,31,91,366,9999},{"0. Not Due","1. 0 to 30 days","2. 31 to 90 days","3. 91 to 365 days","4. Above 1 year"})</f>
        <v>1. 0 to 30 days</v>
      </c>
    </row>
    <row r="73" spans="1:8" x14ac:dyDescent="0.25">
      <c r="A73" t="s">
        <v>55</v>
      </c>
      <c r="B73" t="s">
        <v>56</v>
      </c>
      <c r="C73" t="s">
        <v>195</v>
      </c>
      <c r="D73" s="1">
        <v>181487.32</v>
      </c>
      <c r="E73" s="2">
        <v>44140</v>
      </c>
      <c r="F73" s="2">
        <f>Table1[[#This Row],[date]]+$F$1</f>
        <v>44170</v>
      </c>
      <c r="G73" s="5">
        <f>$G$1-Table1[[#This Row],[maturity]]</f>
        <v>26</v>
      </c>
      <c r="H73" t="str">
        <f>LOOKUP(Table1[[#This Row],[days_overdue]],{-9999,1,31,91,366,9999},{"0. Not Due","1. 0 to 30 days","2. 31 to 90 days","3. 91 to 365 days","4. Above 1 year"})</f>
        <v>1. 0 to 30 days</v>
      </c>
    </row>
    <row r="74" spans="1:8" x14ac:dyDescent="0.25">
      <c r="A74" t="s">
        <v>55</v>
      </c>
      <c r="B74" t="s">
        <v>56</v>
      </c>
      <c r="C74" t="s">
        <v>245</v>
      </c>
      <c r="D74" s="1">
        <v>141125.67000000001</v>
      </c>
      <c r="E74" s="2">
        <v>44162</v>
      </c>
      <c r="F74" s="2">
        <f>Table1[[#This Row],[date]]+$F$1</f>
        <v>44192</v>
      </c>
      <c r="G74" s="5">
        <f>$G$1-Table1[[#This Row],[maturity]]</f>
        <v>4</v>
      </c>
      <c r="H74" t="str">
        <f>LOOKUP(Table1[[#This Row],[days_overdue]],{-9999,1,31,91,366,9999},{"0. Not Due","1. 0 to 30 days","2. 31 to 90 days","3. 91 to 365 days","4. Above 1 year"})</f>
        <v>1. 0 to 30 days</v>
      </c>
    </row>
    <row r="75" spans="1:8" x14ac:dyDescent="0.25">
      <c r="A75" t="s">
        <v>55</v>
      </c>
      <c r="B75" t="s">
        <v>56</v>
      </c>
      <c r="C75" t="s">
        <v>310</v>
      </c>
      <c r="D75" s="1">
        <v>155154.59</v>
      </c>
      <c r="E75" s="2">
        <v>44140</v>
      </c>
      <c r="F75" s="2">
        <f>Table1[[#This Row],[date]]+$F$1</f>
        <v>44170</v>
      </c>
      <c r="G75" s="5">
        <f>$G$1-Table1[[#This Row],[maturity]]</f>
        <v>26</v>
      </c>
      <c r="H75" t="str">
        <f>LOOKUP(Table1[[#This Row],[days_overdue]],{-9999,1,31,91,366,9999},{"0. Not Due","1. 0 to 30 days","2. 31 to 90 days","3. 91 to 365 days","4. Above 1 year"})</f>
        <v>1. 0 to 30 days</v>
      </c>
    </row>
    <row r="76" spans="1:8" x14ac:dyDescent="0.25">
      <c r="A76" t="s">
        <v>55</v>
      </c>
      <c r="B76" t="s">
        <v>56</v>
      </c>
      <c r="C76" t="s">
        <v>111</v>
      </c>
      <c r="D76" s="1">
        <v>146596.42000000001</v>
      </c>
      <c r="E76" s="2">
        <v>44193</v>
      </c>
      <c r="F76" s="2">
        <f>Table1[[#This Row],[date]]+$F$1</f>
        <v>44223</v>
      </c>
      <c r="G76" s="5">
        <f>$G$1-Table1[[#This Row],[maturity]]</f>
        <v>-27</v>
      </c>
      <c r="H76" t="str">
        <f>LOOKUP(Table1[[#This Row],[days_overdue]],{-9999,1,31,91,366,9999},{"0. Not Due","1. 0 to 30 days","2. 31 to 90 days","3. 91 to 365 days","4. Above 1 year"})</f>
        <v>0. Not Due</v>
      </c>
    </row>
    <row r="77" spans="1:8" x14ac:dyDescent="0.25">
      <c r="A77" t="s">
        <v>55</v>
      </c>
      <c r="B77" t="s">
        <v>56</v>
      </c>
      <c r="C77" t="s">
        <v>244</v>
      </c>
      <c r="D77" s="1">
        <v>94073.24</v>
      </c>
      <c r="E77" s="2">
        <v>44193</v>
      </c>
      <c r="F77" s="2">
        <f>Table1[[#This Row],[date]]+$F$1</f>
        <v>44223</v>
      </c>
      <c r="G77" s="5">
        <f>$G$1-Table1[[#This Row],[maturity]]</f>
        <v>-27</v>
      </c>
      <c r="H77" t="str">
        <f>LOOKUP(Table1[[#This Row],[days_overdue]],{-9999,1,31,91,366,9999},{"0. Not Due","1. 0 to 30 days","2. 31 to 90 days","3. 91 to 365 days","4. Above 1 year"})</f>
        <v>0. Not Due</v>
      </c>
    </row>
    <row r="78" spans="1:8" x14ac:dyDescent="0.25">
      <c r="A78" t="s">
        <v>55</v>
      </c>
      <c r="B78" t="s">
        <v>56</v>
      </c>
      <c r="C78" t="s">
        <v>292</v>
      </c>
      <c r="D78" s="1">
        <v>63673.74</v>
      </c>
      <c r="E78" s="2">
        <v>44169</v>
      </c>
      <c r="F78" s="2">
        <f>Table1[[#This Row],[date]]+$F$1</f>
        <v>44199</v>
      </c>
      <c r="G78" s="5">
        <f>$G$1-Table1[[#This Row],[maturity]]</f>
        <v>-3</v>
      </c>
      <c r="H78" t="str">
        <f>LOOKUP(Table1[[#This Row],[days_overdue]],{-9999,1,31,91,366,9999},{"0. Not Due","1. 0 to 30 days","2. 31 to 90 days","3. 91 to 365 days","4. Above 1 year"})</f>
        <v>0. Not Due</v>
      </c>
    </row>
    <row r="79" spans="1:8" x14ac:dyDescent="0.25">
      <c r="A79" t="s">
        <v>55</v>
      </c>
      <c r="B79" t="s">
        <v>56</v>
      </c>
      <c r="C79" t="s">
        <v>301</v>
      </c>
      <c r="D79" s="1">
        <v>93341.83</v>
      </c>
      <c r="E79" s="2">
        <v>44182</v>
      </c>
      <c r="F79" s="2">
        <f>Table1[[#This Row],[date]]+$F$1</f>
        <v>44212</v>
      </c>
      <c r="G79" s="5">
        <f>$G$1-Table1[[#This Row],[maturity]]</f>
        <v>-16</v>
      </c>
      <c r="H79" t="str">
        <f>LOOKUP(Table1[[#This Row],[days_overdue]],{-9999,1,31,91,366,9999},{"0. Not Due","1. 0 to 30 days","2. 31 to 90 days","3. 91 to 365 days","4. Above 1 year"})</f>
        <v>0. Not Due</v>
      </c>
    </row>
    <row r="80" spans="1:8" x14ac:dyDescent="0.25">
      <c r="A80" t="s">
        <v>26</v>
      </c>
      <c r="B80" t="s">
        <v>27</v>
      </c>
      <c r="C80" t="s">
        <v>219</v>
      </c>
      <c r="D80" s="1">
        <v>139748.91</v>
      </c>
      <c r="E80" s="2">
        <v>44165</v>
      </c>
      <c r="F80" s="2">
        <f>Table1[[#This Row],[date]]+$F$1</f>
        <v>44195</v>
      </c>
      <c r="G80" s="5">
        <f>$G$1-Table1[[#This Row],[maturity]]</f>
        <v>1</v>
      </c>
      <c r="H80" t="str">
        <f>LOOKUP(Table1[[#This Row],[days_overdue]],{-9999,1,31,91,366,9999},{"0. Not Due","1. 0 to 30 days","2. 31 to 90 days","3. 91 to 365 days","4. Above 1 year"})</f>
        <v>1. 0 to 30 days</v>
      </c>
    </row>
    <row r="81" spans="1:8" x14ac:dyDescent="0.25">
      <c r="A81" t="s">
        <v>26</v>
      </c>
      <c r="B81" t="s">
        <v>27</v>
      </c>
      <c r="C81" t="s">
        <v>327</v>
      </c>
      <c r="D81" s="1">
        <v>154410.95000000001</v>
      </c>
      <c r="E81" s="2">
        <v>44180</v>
      </c>
      <c r="F81" s="2">
        <f>Table1[[#This Row],[date]]+$F$1</f>
        <v>44210</v>
      </c>
      <c r="G81" s="5">
        <f>$G$1-Table1[[#This Row],[maturity]]</f>
        <v>-14</v>
      </c>
      <c r="H81" t="str">
        <f>LOOKUP(Table1[[#This Row],[days_overdue]],{-9999,1,31,91,366,9999},{"0. Not Due","1. 0 to 30 days","2. 31 to 90 days","3. 91 to 365 days","4. Above 1 year"})</f>
        <v>0. Not Due</v>
      </c>
    </row>
    <row r="82" spans="1:8" x14ac:dyDescent="0.25">
      <c r="A82" t="s">
        <v>125</v>
      </c>
      <c r="B82" t="s">
        <v>126</v>
      </c>
      <c r="C82" t="s">
        <v>157</v>
      </c>
      <c r="D82" s="1">
        <v>22385.75</v>
      </c>
      <c r="E82" s="2">
        <v>44155</v>
      </c>
      <c r="F82" s="2">
        <f>Table1[[#This Row],[date]]+$F$1</f>
        <v>44185</v>
      </c>
      <c r="G82" s="5">
        <f>$G$1-Table1[[#This Row],[maturity]]</f>
        <v>11</v>
      </c>
      <c r="H82" t="str">
        <f>LOOKUP(Table1[[#This Row],[days_overdue]],{-9999,1,31,91,366,9999},{"0. Not Due","1. 0 to 30 days","2. 31 to 90 days","3. 91 to 365 days","4. Above 1 year"})</f>
        <v>1. 0 to 30 days</v>
      </c>
    </row>
    <row r="83" spans="1:8" x14ac:dyDescent="0.25">
      <c r="A83" t="s">
        <v>125</v>
      </c>
      <c r="B83" t="s">
        <v>126</v>
      </c>
      <c r="C83" t="s">
        <v>203</v>
      </c>
      <c r="D83" s="1">
        <v>188399.14</v>
      </c>
      <c r="E83" s="2">
        <v>44151</v>
      </c>
      <c r="F83" s="2">
        <f>Table1[[#This Row],[date]]+$F$1</f>
        <v>44181</v>
      </c>
      <c r="G83" s="5">
        <f>$G$1-Table1[[#This Row],[maturity]]</f>
        <v>15</v>
      </c>
      <c r="H83" t="str">
        <f>LOOKUP(Table1[[#This Row],[days_overdue]],{-9999,1,31,91,366,9999},{"0. Not Due","1. 0 to 30 days","2. 31 to 90 days","3. 91 to 365 days","4. Above 1 year"})</f>
        <v>1. 0 to 30 days</v>
      </c>
    </row>
    <row r="84" spans="1:8" x14ac:dyDescent="0.25">
      <c r="A84" t="s">
        <v>125</v>
      </c>
      <c r="B84" t="s">
        <v>126</v>
      </c>
      <c r="C84" t="s">
        <v>261</v>
      </c>
      <c r="D84" s="1">
        <v>159064.56</v>
      </c>
      <c r="E84" s="2">
        <v>44142</v>
      </c>
      <c r="F84" s="2">
        <f>Table1[[#This Row],[date]]+$F$1</f>
        <v>44172</v>
      </c>
      <c r="G84" s="5">
        <f>$G$1-Table1[[#This Row],[maturity]]</f>
        <v>24</v>
      </c>
      <c r="H84" t="str">
        <f>LOOKUP(Table1[[#This Row],[days_overdue]],{-9999,1,31,91,366,9999},{"0. Not Due","1. 0 to 30 days","2. 31 to 90 days","3. 91 to 365 days","4. Above 1 year"})</f>
        <v>1. 0 to 30 days</v>
      </c>
    </row>
    <row r="85" spans="1:8" x14ac:dyDescent="0.25">
      <c r="A85" t="s">
        <v>125</v>
      </c>
      <c r="B85" t="s">
        <v>126</v>
      </c>
      <c r="C85" t="s">
        <v>316</v>
      </c>
      <c r="D85" s="1">
        <v>105855.03</v>
      </c>
      <c r="E85" s="2">
        <v>44145</v>
      </c>
      <c r="F85" s="2">
        <f>Table1[[#This Row],[date]]+$F$1</f>
        <v>44175</v>
      </c>
      <c r="G85" s="5">
        <f>$G$1-Table1[[#This Row],[maturity]]</f>
        <v>21</v>
      </c>
      <c r="H85" t="str">
        <f>LOOKUP(Table1[[#This Row],[days_overdue]],{-9999,1,31,91,366,9999},{"0. Not Due","1. 0 to 30 days","2. 31 to 90 days","3. 91 to 365 days","4. Above 1 year"})</f>
        <v>1. 0 to 30 days</v>
      </c>
    </row>
    <row r="86" spans="1:8" x14ac:dyDescent="0.25">
      <c r="A86" t="s">
        <v>125</v>
      </c>
      <c r="B86" t="s">
        <v>126</v>
      </c>
      <c r="C86" t="s">
        <v>326</v>
      </c>
      <c r="D86" s="1">
        <v>67552.649999999994</v>
      </c>
      <c r="E86" s="2">
        <v>44165</v>
      </c>
      <c r="F86" s="2">
        <f>Table1[[#This Row],[date]]+$F$1</f>
        <v>44195</v>
      </c>
      <c r="G86" s="5">
        <f>$G$1-Table1[[#This Row],[maturity]]</f>
        <v>1</v>
      </c>
      <c r="H86" t="str">
        <f>LOOKUP(Table1[[#This Row],[days_overdue]],{-9999,1,31,91,366,9999},{"0. Not Due","1. 0 to 30 days","2. 31 to 90 days","3. 91 to 365 days","4. Above 1 year"})</f>
        <v>1. 0 to 30 days</v>
      </c>
    </row>
    <row r="87" spans="1:8" x14ac:dyDescent="0.25">
      <c r="A87" t="s">
        <v>125</v>
      </c>
      <c r="B87" t="s">
        <v>126</v>
      </c>
      <c r="C87" t="s">
        <v>158</v>
      </c>
      <c r="D87" s="1">
        <v>124383.98</v>
      </c>
      <c r="E87" s="2">
        <v>44167</v>
      </c>
      <c r="F87" s="2">
        <f>Table1[[#This Row],[date]]+$F$1</f>
        <v>44197</v>
      </c>
      <c r="G87" s="5">
        <f>$G$1-Table1[[#This Row],[maturity]]</f>
        <v>-1</v>
      </c>
      <c r="H87" t="str">
        <f>LOOKUP(Table1[[#This Row],[days_overdue]],{-9999,1,31,91,366,9999},{"0. Not Due","1. 0 to 30 days","2. 31 to 90 days","3. 91 to 365 days","4. Above 1 year"})</f>
        <v>0. Not Due</v>
      </c>
    </row>
    <row r="88" spans="1:8" x14ac:dyDescent="0.25">
      <c r="A88" t="s">
        <v>125</v>
      </c>
      <c r="B88" t="s">
        <v>126</v>
      </c>
      <c r="C88" t="s">
        <v>239</v>
      </c>
      <c r="D88" s="1">
        <v>94819.33</v>
      </c>
      <c r="E88" s="2">
        <v>44195</v>
      </c>
      <c r="F88" s="2">
        <f>Table1[[#This Row],[date]]+$F$1</f>
        <v>44225</v>
      </c>
      <c r="G88" s="5">
        <f>$G$1-Table1[[#This Row],[maturity]]</f>
        <v>-29</v>
      </c>
      <c r="H88" t="str">
        <f>LOOKUP(Table1[[#This Row],[days_overdue]],{-9999,1,31,91,366,9999},{"0. Not Due","1. 0 to 30 days","2. 31 to 90 days","3. 91 to 365 days","4. Above 1 year"})</f>
        <v>0. Not Due</v>
      </c>
    </row>
    <row r="89" spans="1:8" x14ac:dyDescent="0.25">
      <c r="A89" t="s">
        <v>59</v>
      </c>
      <c r="B89" t="s">
        <v>60</v>
      </c>
      <c r="C89" t="s">
        <v>265</v>
      </c>
      <c r="D89" s="1">
        <v>85362.63</v>
      </c>
      <c r="E89" s="2">
        <v>44140</v>
      </c>
      <c r="F89" s="2">
        <f>Table1[[#This Row],[date]]+$F$1</f>
        <v>44170</v>
      </c>
      <c r="G89" s="5">
        <f>$G$1-Table1[[#This Row],[maturity]]</f>
        <v>26</v>
      </c>
      <c r="H89" t="str">
        <f>LOOKUP(Table1[[#This Row],[days_overdue]],{-9999,1,31,91,366,9999},{"0. Not Due","1. 0 to 30 days","2. 31 to 90 days","3. 91 to 365 days","4. Above 1 year"})</f>
        <v>1. 0 to 30 days</v>
      </c>
    </row>
    <row r="90" spans="1:8" x14ac:dyDescent="0.25">
      <c r="A90" t="s">
        <v>59</v>
      </c>
      <c r="B90" t="s">
        <v>60</v>
      </c>
      <c r="C90" t="s">
        <v>165</v>
      </c>
      <c r="D90" s="1">
        <v>41957.51</v>
      </c>
      <c r="E90" s="2">
        <v>44179</v>
      </c>
      <c r="F90" s="2">
        <f>Table1[[#This Row],[date]]+$F$1</f>
        <v>44209</v>
      </c>
      <c r="G90" s="5">
        <f>$G$1-Table1[[#This Row],[maturity]]</f>
        <v>-13</v>
      </c>
      <c r="H90" t="str">
        <f>LOOKUP(Table1[[#This Row],[days_overdue]],{-9999,1,31,91,366,9999},{"0. Not Due","1. 0 to 30 days","2. 31 to 90 days","3. 91 to 365 days","4. Above 1 year"})</f>
        <v>0. Not Due</v>
      </c>
    </row>
    <row r="91" spans="1:8" x14ac:dyDescent="0.25">
      <c r="A91" t="s">
        <v>59</v>
      </c>
      <c r="B91" t="s">
        <v>60</v>
      </c>
      <c r="C91" t="s">
        <v>251</v>
      </c>
      <c r="D91" s="1">
        <v>160786.54999999999</v>
      </c>
      <c r="E91" s="2">
        <v>44177</v>
      </c>
      <c r="F91" s="2">
        <f>Table1[[#This Row],[date]]+$F$1</f>
        <v>44207</v>
      </c>
      <c r="G91" s="5">
        <f>$G$1-Table1[[#This Row],[maturity]]</f>
        <v>-11</v>
      </c>
      <c r="H91" t="str">
        <f>LOOKUP(Table1[[#This Row],[days_overdue]],{-9999,1,31,91,366,9999},{"0. Not Due","1. 0 to 30 days","2. 31 to 90 days","3. 91 to 365 days","4. Above 1 year"})</f>
        <v>0. Not Due</v>
      </c>
    </row>
    <row r="92" spans="1:8" x14ac:dyDescent="0.25">
      <c r="A92" t="s">
        <v>59</v>
      </c>
      <c r="B92" t="s">
        <v>60</v>
      </c>
      <c r="C92" t="s">
        <v>278</v>
      </c>
      <c r="D92" s="1">
        <v>143336.04</v>
      </c>
      <c r="E92" s="2">
        <v>44182</v>
      </c>
      <c r="F92" s="2">
        <f>Table1[[#This Row],[date]]+$F$1</f>
        <v>44212</v>
      </c>
      <c r="G92" s="5">
        <f>$G$1-Table1[[#This Row],[maturity]]</f>
        <v>-16</v>
      </c>
      <c r="H92" t="str">
        <f>LOOKUP(Table1[[#This Row],[days_overdue]],{-9999,1,31,91,366,9999},{"0. Not Due","1. 0 to 30 days","2. 31 to 90 days","3. 91 to 365 days","4. Above 1 year"})</f>
        <v>0. Not Due</v>
      </c>
    </row>
    <row r="93" spans="1:8" x14ac:dyDescent="0.25">
      <c r="A93" t="s">
        <v>101</v>
      </c>
      <c r="B93" t="s">
        <v>102</v>
      </c>
      <c r="C93" t="s">
        <v>127</v>
      </c>
      <c r="D93" s="1">
        <v>161096.1</v>
      </c>
      <c r="E93" s="2">
        <v>44166</v>
      </c>
      <c r="F93" s="2">
        <f>Table1[[#This Row],[date]]+$F$1</f>
        <v>44196</v>
      </c>
      <c r="G93" s="5">
        <f>$G$1-Table1[[#This Row],[maturity]]</f>
        <v>0</v>
      </c>
      <c r="H93" t="str">
        <f>LOOKUP(Table1[[#This Row],[days_overdue]],{-9999,1,31,91,366,9999},{"0. Not Due","1. 0 to 30 days","2. 31 to 90 days","3. 91 to 365 days","4. Above 1 year"})</f>
        <v>0. Not Due</v>
      </c>
    </row>
    <row r="94" spans="1:8" x14ac:dyDescent="0.25">
      <c r="A94" t="s">
        <v>67</v>
      </c>
      <c r="B94" t="s">
        <v>68</v>
      </c>
      <c r="C94" t="s">
        <v>262</v>
      </c>
      <c r="D94" s="1">
        <v>108752.02</v>
      </c>
      <c r="E94" s="2">
        <v>44159</v>
      </c>
      <c r="F94" s="2">
        <f>Table1[[#This Row],[date]]+$F$1</f>
        <v>44189</v>
      </c>
      <c r="G94" s="5">
        <f>$G$1-Table1[[#This Row],[maturity]]</f>
        <v>7</v>
      </c>
      <c r="H94" t="str">
        <f>LOOKUP(Table1[[#This Row],[days_overdue]],{-9999,1,31,91,366,9999},{"0. Not Due","1. 0 to 30 days","2. 31 to 90 days","3. 91 to 365 days","4. Above 1 year"})</f>
        <v>1. 0 to 30 days</v>
      </c>
    </row>
    <row r="95" spans="1:8" x14ac:dyDescent="0.25">
      <c r="A95" t="s">
        <v>67</v>
      </c>
      <c r="B95" t="s">
        <v>68</v>
      </c>
      <c r="C95" t="s">
        <v>314</v>
      </c>
      <c r="D95" s="1">
        <v>193581.92</v>
      </c>
      <c r="E95" s="2">
        <v>44163</v>
      </c>
      <c r="F95" s="2">
        <f>Table1[[#This Row],[date]]+$F$1</f>
        <v>44193</v>
      </c>
      <c r="G95" s="5">
        <f>$G$1-Table1[[#This Row],[maturity]]</f>
        <v>3</v>
      </c>
      <c r="H95" t="str">
        <f>LOOKUP(Table1[[#This Row],[days_overdue]],{-9999,1,31,91,366,9999},{"0. Not Due","1. 0 to 30 days","2. 31 to 90 days","3. 91 to 365 days","4. Above 1 year"})</f>
        <v>1. 0 to 30 days</v>
      </c>
    </row>
    <row r="96" spans="1:8" x14ac:dyDescent="0.25">
      <c r="A96" t="s">
        <v>67</v>
      </c>
      <c r="B96" t="s">
        <v>68</v>
      </c>
      <c r="C96" t="s">
        <v>286</v>
      </c>
      <c r="D96" s="1">
        <v>143434.46</v>
      </c>
      <c r="E96" s="2">
        <v>44180</v>
      </c>
      <c r="F96" s="2">
        <f>Table1[[#This Row],[date]]+$F$1</f>
        <v>44210</v>
      </c>
      <c r="G96" s="5">
        <f>$G$1-Table1[[#This Row],[maturity]]</f>
        <v>-14</v>
      </c>
      <c r="H96" t="str">
        <f>LOOKUP(Table1[[#This Row],[days_overdue]],{-9999,1,31,91,366,9999},{"0. Not Due","1. 0 to 30 days","2. 31 to 90 days","3. 91 to 365 days","4. Above 1 year"})</f>
        <v>0. Not Due</v>
      </c>
    </row>
    <row r="97" spans="1:8" x14ac:dyDescent="0.25">
      <c r="A97" t="s">
        <v>93</v>
      </c>
      <c r="B97" t="s">
        <v>94</v>
      </c>
      <c r="C97" t="s">
        <v>207</v>
      </c>
      <c r="D97" s="1">
        <v>211548.79</v>
      </c>
      <c r="E97" s="2">
        <v>44159</v>
      </c>
      <c r="F97" s="2">
        <f>Table1[[#This Row],[date]]+$F$1</f>
        <v>44189</v>
      </c>
      <c r="G97" s="5">
        <f>$G$1-Table1[[#This Row],[maturity]]</f>
        <v>7</v>
      </c>
      <c r="H97" t="str">
        <f>LOOKUP(Table1[[#This Row],[days_overdue]],{-9999,1,31,91,366,9999},{"0. Not Due","1. 0 to 30 days","2. 31 to 90 days","3. 91 to 365 days","4. Above 1 year"})</f>
        <v>1. 0 to 30 days</v>
      </c>
    </row>
    <row r="98" spans="1:8" x14ac:dyDescent="0.25">
      <c r="A98" t="s">
        <v>191</v>
      </c>
      <c r="B98" t="s">
        <v>192</v>
      </c>
      <c r="C98" t="s">
        <v>236</v>
      </c>
      <c r="D98" s="1">
        <v>185143.64</v>
      </c>
      <c r="E98" s="2">
        <v>44163</v>
      </c>
      <c r="F98" s="2">
        <f>Table1[[#This Row],[date]]+$F$1</f>
        <v>44193</v>
      </c>
      <c r="G98" s="5">
        <f>$G$1-Table1[[#This Row],[maturity]]</f>
        <v>3</v>
      </c>
      <c r="H98" t="str">
        <f>LOOKUP(Table1[[#This Row],[days_overdue]],{-9999,1,31,91,366,9999},{"0. Not Due","1. 0 to 30 days","2. 31 to 90 days","3. 91 to 365 days","4. Above 1 year"})</f>
        <v>1. 0 to 30 days</v>
      </c>
    </row>
    <row r="99" spans="1:8" x14ac:dyDescent="0.25">
      <c r="A99" t="s">
        <v>191</v>
      </c>
      <c r="B99" t="s">
        <v>192</v>
      </c>
      <c r="C99" t="s">
        <v>288</v>
      </c>
      <c r="D99" s="1">
        <v>224441.13</v>
      </c>
      <c r="E99" s="2">
        <v>44183</v>
      </c>
      <c r="F99" s="2">
        <f>Table1[[#This Row],[date]]+$F$1</f>
        <v>44213</v>
      </c>
      <c r="G99" s="5">
        <f>$G$1-Table1[[#This Row],[maturity]]</f>
        <v>-17</v>
      </c>
      <c r="H99" t="str">
        <f>LOOKUP(Table1[[#This Row],[days_overdue]],{-9999,1,31,91,366,9999},{"0. Not Due","1. 0 to 30 days","2. 31 to 90 days","3. 91 to 365 days","4. Above 1 year"})</f>
        <v>0. Not Due</v>
      </c>
    </row>
    <row r="100" spans="1:8" x14ac:dyDescent="0.25">
      <c r="A100" t="s">
        <v>13</v>
      </c>
      <c r="B100" t="s">
        <v>14</v>
      </c>
      <c r="C100" t="s">
        <v>330</v>
      </c>
      <c r="D100" s="1">
        <v>134880.9</v>
      </c>
      <c r="E100" s="2">
        <v>44136</v>
      </c>
      <c r="F100" s="2">
        <f>Table1[[#This Row],[date]]+$F$1</f>
        <v>44166</v>
      </c>
      <c r="G100" s="5">
        <f>$G$1-Table1[[#This Row],[maturity]]</f>
        <v>30</v>
      </c>
      <c r="H100" t="str">
        <f>LOOKUP(Table1[[#This Row],[days_overdue]],{-9999,1,31,91,366,9999},{"0. Not Due","1. 0 to 30 days","2. 31 to 90 days","3. 91 to 365 days","4. Above 1 year"})</f>
        <v>1. 0 to 30 days</v>
      </c>
    </row>
    <row r="101" spans="1:8" x14ac:dyDescent="0.25">
      <c r="A101" t="s">
        <v>123</v>
      </c>
      <c r="B101" t="s">
        <v>124</v>
      </c>
      <c r="C101" t="s">
        <v>208</v>
      </c>
      <c r="D101" s="1">
        <v>119032.45</v>
      </c>
      <c r="E101" s="2">
        <v>44178</v>
      </c>
      <c r="F101" s="2">
        <f>Table1[[#This Row],[date]]+$F$1</f>
        <v>44208</v>
      </c>
      <c r="G101" s="5">
        <f>$G$1-Table1[[#This Row],[maturity]]</f>
        <v>-12</v>
      </c>
      <c r="H101" t="str">
        <f>LOOKUP(Table1[[#This Row],[days_overdue]],{-9999,1,31,91,366,9999},{"0. Not Due","1. 0 to 30 days","2. 31 to 90 days","3. 91 to 365 days","4. Above 1 year"})</f>
        <v>0. Not Due</v>
      </c>
    </row>
    <row r="102" spans="1:8" x14ac:dyDescent="0.25">
      <c r="A102" t="s">
        <v>34</v>
      </c>
      <c r="B102" t="s">
        <v>35</v>
      </c>
      <c r="C102" t="s">
        <v>36</v>
      </c>
      <c r="D102" s="1">
        <v>44184.53</v>
      </c>
      <c r="E102" s="2">
        <v>44166</v>
      </c>
      <c r="F102" s="2">
        <f>Table1[[#This Row],[date]]+$F$1</f>
        <v>44196</v>
      </c>
      <c r="G102" s="5">
        <f>$G$1-Table1[[#This Row],[maturity]]</f>
        <v>0</v>
      </c>
      <c r="H102" t="str">
        <f>LOOKUP(Table1[[#This Row],[days_overdue]],{-9999,1,31,91,366,9999},{"0. Not Due","1. 0 to 30 days","2. 31 to 90 days","3. 91 to 365 days","4. Above 1 year"})</f>
        <v>0. Not Due</v>
      </c>
    </row>
    <row r="103" spans="1:8" x14ac:dyDescent="0.25">
      <c r="A103" t="s">
        <v>30</v>
      </c>
      <c r="B103" t="s">
        <v>31</v>
      </c>
      <c r="C103" t="s">
        <v>291</v>
      </c>
      <c r="D103" s="1">
        <v>43900.3</v>
      </c>
      <c r="E103" s="2">
        <v>44174</v>
      </c>
      <c r="F103" s="2">
        <f>Table1[[#This Row],[date]]+$F$1</f>
        <v>44204</v>
      </c>
      <c r="G103" s="5">
        <f>$G$1-Table1[[#This Row],[maturity]]</f>
        <v>-8</v>
      </c>
      <c r="H103" t="str">
        <f>LOOKUP(Table1[[#This Row],[days_overdue]],{-9999,1,31,91,366,9999},{"0. Not Due","1. 0 to 30 days","2. 31 to 90 days","3. 91 to 365 days","4. Above 1 year"})</f>
        <v>0. Not Due</v>
      </c>
    </row>
    <row r="104" spans="1:8" x14ac:dyDescent="0.25">
      <c r="A104" t="s">
        <v>140</v>
      </c>
      <c r="B104" t="s">
        <v>141</v>
      </c>
      <c r="C104" t="s">
        <v>223</v>
      </c>
      <c r="D104" s="1">
        <v>56422.28</v>
      </c>
      <c r="E104" s="2">
        <v>44153</v>
      </c>
      <c r="F104" s="2">
        <f>Table1[[#This Row],[date]]+$F$1</f>
        <v>44183</v>
      </c>
      <c r="G104" s="5">
        <f>$G$1-Table1[[#This Row],[maturity]]</f>
        <v>13</v>
      </c>
      <c r="H104" t="str">
        <f>LOOKUP(Table1[[#This Row],[days_overdue]],{-9999,1,31,91,366,9999},{"0. Not Due","1. 0 to 30 days","2. 31 to 90 days","3. 91 to 365 days","4. Above 1 year"})</f>
        <v>1. 0 to 30 days</v>
      </c>
    </row>
    <row r="105" spans="1:8" x14ac:dyDescent="0.25">
      <c r="A105" t="s">
        <v>140</v>
      </c>
      <c r="B105" t="s">
        <v>141</v>
      </c>
      <c r="C105" t="s">
        <v>266</v>
      </c>
      <c r="D105" s="1">
        <v>234583.75</v>
      </c>
      <c r="E105" s="2">
        <v>44161</v>
      </c>
      <c r="F105" s="2">
        <f>Table1[[#This Row],[date]]+$F$1</f>
        <v>44191</v>
      </c>
      <c r="G105" s="5">
        <f>$G$1-Table1[[#This Row],[maturity]]</f>
        <v>5</v>
      </c>
      <c r="H105" t="str">
        <f>LOOKUP(Table1[[#This Row],[days_overdue]],{-9999,1,31,91,366,9999},{"0. Not Due","1. 0 to 30 days","2. 31 to 90 days","3. 91 to 365 days","4. Above 1 year"})</f>
        <v>1. 0 to 30 days</v>
      </c>
    </row>
    <row r="106" spans="1:8" x14ac:dyDescent="0.25">
      <c r="A106" t="s">
        <v>140</v>
      </c>
      <c r="B106" t="s">
        <v>141</v>
      </c>
      <c r="C106" t="s">
        <v>258</v>
      </c>
      <c r="D106" s="1">
        <v>222578.09</v>
      </c>
      <c r="E106" s="2">
        <v>44167</v>
      </c>
      <c r="F106" s="2">
        <f>Table1[[#This Row],[date]]+$F$1</f>
        <v>44197</v>
      </c>
      <c r="G106" s="5">
        <f>$G$1-Table1[[#This Row],[maturity]]</f>
        <v>-1</v>
      </c>
      <c r="H106" t="str">
        <f>LOOKUP(Table1[[#This Row],[days_overdue]],{-9999,1,31,91,366,9999},{"0. Not Due","1. 0 to 30 days","2. 31 to 90 days","3. 91 to 365 days","4. Above 1 year"})</f>
        <v>0. Not Due</v>
      </c>
    </row>
    <row r="107" spans="1:8" x14ac:dyDescent="0.25">
      <c r="A107" t="s">
        <v>53</v>
      </c>
      <c r="B107" t="s">
        <v>54</v>
      </c>
      <c r="C107" t="s">
        <v>118</v>
      </c>
      <c r="D107" s="1">
        <v>120549.86</v>
      </c>
      <c r="E107" s="2">
        <v>44145</v>
      </c>
      <c r="F107" s="2">
        <f>Table1[[#This Row],[date]]+$F$1</f>
        <v>44175</v>
      </c>
      <c r="G107" s="5">
        <f>$G$1-Table1[[#This Row],[maturity]]</f>
        <v>21</v>
      </c>
      <c r="H107" t="str">
        <f>LOOKUP(Table1[[#This Row],[days_overdue]],{-9999,1,31,91,366,9999},{"0. Not Due","1. 0 to 30 days","2. 31 to 90 days","3. 91 to 365 days","4. Above 1 year"})</f>
        <v>1. 0 to 30 days</v>
      </c>
    </row>
    <row r="108" spans="1:8" x14ac:dyDescent="0.25">
      <c r="A108" t="s">
        <v>53</v>
      </c>
      <c r="B108" t="s">
        <v>54</v>
      </c>
      <c r="C108" t="s">
        <v>290</v>
      </c>
      <c r="D108" s="1">
        <v>60233.16</v>
      </c>
      <c r="E108" s="2">
        <v>44154</v>
      </c>
      <c r="F108" s="2">
        <f>Table1[[#This Row],[date]]+$F$1</f>
        <v>44184</v>
      </c>
      <c r="G108" s="5">
        <f>$G$1-Table1[[#This Row],[maturity]]</f>
        <v>12</v>
      </c>
      <c r="H108" t="str">
        <f>LOOKUP(Table1[[#This Row],[days_overdue]],{-9999,1,31,91,366,9999},{"0. Not Due","1. 0 to 30 days","2. 31 to 90 days","3. 91 to 365 days","4. Above 1 year"})</f>
        <v>1. 0 to 30 days</v>
      </c>
    </row>
    <row r="109" spans="1:8" x14ac:dyDescent="0.25">
      <c r="A109" t="s">
        <v>150</v>
      </c>
      <c r="B109" t="s">
        <v>151</v>
      </c>
      <c r="C109" t="s">
        <v>222</v>
      </c>
      <c r="D109" s="1">
        <v>26652.59</v>
      </c>
      <c r="E109" s="2">
        <v>44139</v>
      </c>
      <c r="F109" s="2">
        <f>Table1[[#This Row],[date]]+$F$1</f>
        <v>44169</v>
      </c>
      <c r="G109" s="5">
        <f>$G$1-Table1[[#This Row],[maturity]]</f>
        <v>27</v>
      </c>
      <c r="H109" t="str">
        <f>LOOKUP(Table1[[#This Row],[days_overdue]],{-9999,1,31,91,366,9999},{"0. Not Due","1. 0 to 30 days","2. 31 to 90 days","3. 91 to 365 days","4. Above 1 year"})</f>
        <v>1. 0 to 30 days</v>
      </c>
    </row>
    <row r="110" spans="1:8" x14ac:dyDescent="0.25">
      <c r="A110" t="s">
        <v>37</v>
      </c>
      <c r="B110" t="s">
        <v>38</v>
      </c>
      <c r="C110" t="s">
        <v>225</v>
      </c>
      <c r="D110" s="1">
        <v>134448.15</v>
      </c>
      <c r="E110" s="2">
        <v>44161</v>
      </c>
      <c r="F110" s="2">
        <f>Table1[[#This Row],[date]]+$F$1</f>
        <v>44191</v>
      </c>
      <c r="G110" s="5">
        <f>$G$1-Table1[[#This Row],[maturity]]</f>
        <v>5</v>
      </c>
      <c r="H110" t="str">
        <f>LOOKUP(Table1[[#This Row],[days_overdue]],{-9999,1,31,91,366,9999},{"0. Not Due","1. 0 to 30 days","2. 31 to 90 days","3. 91 to 365 days","4. Above 1 year"})</f>
        <v>1. 0 to 30 days</v>
      </c>
    </row>
    <row r="111" spans="1:8" x14ac:dyDescent="0.25">
      <c r="A111" t="s">
        <v>37</v>
      </c>
      <c r="B111" t="s">
        <v>38</v>
      </c>
      <c r="C111" t="s">
        <v>228</v>
      </c>
      <c r="D111" s="1">
        <v>117087.93</v>
      </c>
      <c r="E111" s="2">
        <v>44139</v>
      </c>
      <c r="F111" s="2">
        <f>Table1[[#This Row],[date]]+$F$1</f>
        <v>44169</v>
      </c>
      <c r="G111" s="5">
        <f>$G$1-Table1[[#This Row],[maturity]]</f>
        <v>27</v>
      </c>
      <c r="H111" t="str">
        <f>LOOKUP(Table1[[#This Row],[days_overdue]],{-9999,1,31,91,366,9999},{"0. Not Due","1. 0 to 30 days","2. 31 to 90 days","3. 91 to 365 days","4. Above 1 year"})</f>
        <v>1. 0 to 30 days</v>
      </c>
    </row>
    <row r="112" spans="1:8" x14ac:dyDescent="0.25">
      <c r="A112" t="s">
        <v>7</v>
      </c>
      <c r="B112" t="s">
        <v>8</v>
      </c>
      <c r="C112" t="s">
        <v>181</v>
      </c>
      <c r="D112" s="1">
        <v>123229.5</v>
      </c>
      <c r="E112" s="2">
        <v>44166</v>
      </c>
      <c r="F112" s="2">
        <f>Table1[[#This Row],[date]]+$F$1</f>
        <v>44196</v>
      </c>
      <c r="G112" s="5">
        <f>$G$1-Table1[[#This Row],[maturity]]</f>
        <v>0</v>
      </c>
      <c r="H112" t="str">
        <f>LOOKUP(Table1[[#This Row],[days_overdue]],{-9999,1,31,91,366,9999},{"0. Not Due","1. 0 to 30 days","2. 31 to 90 days","3. 91 to 365 days","4. Above 1 year"})</f>
        <v>0. Not Due</v>
      </c>
    </row>
    <row r="113" spans="1:8" x14ac:dyDescent="0.25">
      <c r="A113" t="s">
        <v>7</v>
      </c>
      <c r="B113" t="s">
        <v>8</v>
      </c>
      <c r="C113" t="s">
        <v>190</v>
      </c>
      <c r="D113" s="1">
        <v>16339.87</v>
      </c>
      <c r="E113" s="2">
        <v>44191</v>
      </c>
      <c r="F113" s="2">
        <f>Table1[[#This Row],[date]]+$F$1</f>
        <v>44221</v>
      </c>
      <c r="G113" s="5">
        <f>$G$1-Table1[[#This Row],[maturity]]</f>
        <v>-25</v>
      </c>
      <c r="H113" t="str">
        <f>LOOKUP(Table1[[#This Row],[days_overdue]],{-9999,1,31,91,366,9999},{"0. Not Due","1. 0 to 30 days","2. 31 to 90 days","3. 91 to 365 days","4. Above 1 year"})</f>
        <v>0. Not Due</v>
      </c>
    </row>
    <row r="114" spans="1:8" x14ac:dyDescent="0.25">
      <c r="A114" t="s">
        <v>119</v>
      </c>
      <c r="B114" t="s">
        <v>120</v>
      </c>
      <c r="C114" t="s">
        <v>224</v>
      </c>
      <c r="D114" s="1">
        <v>130652.66</v>
      </c>
      <c r="E114" s="2">
        <v>44137</v>
      </c>
      <c r="F114" s="2">
        <f>Table1[[#This Row],[date]]+$F$1</f>
        <v>44167</v>
      </c>
      <c r="G114" s="5">
        <f>$G$1-Table1[[#This Row],[maturity]]</f>
        <v>29</v>
      </c>
      <c r="H114" t="str">
        <f>LOOKUP(Table1[[#This Row],[days_overdue]],{-9999,1,31,91,366,9999},{"0. Not Due","1. 0 to 30 days","2. 31 to 90 days","3. 91 to 365 days","4. Above 1 year"})</f>
        <v>1. 0 to 30 days</v>
      </c>
    </row>
    <row r="115" spans="1:8" x14ac:dyDescent="0.25">
      <c r="A115" t="s">
        <v>119</v>
      </c>
      <c r="B115" t="s">
        <v>120</v>
      </c>
      <c r="C115" t="s">
        <v>128</v>
      </c>
      <c r="D115" s="1">
        <v>235433.23</v>
      </c>
      <c r="E115" s="2">
        <v>44174</v>
      </c>
      <c r="F115" s="2">
        <f>Table1[[#This Row],[date]]+$F$1</f>
        <v>44204</v>
      </c>
      <c r="G115" s="5">
        <f>$G$1-Table1[[#This Row],[maturity]]</f>
        <v>-8</v>
      </c>
      <c r="H115" t="str">
        <f>LOOKUP(Table1[[#This Row],[days_overdue]],{-9999,1,31,91,366,9999},{"0. Not Due","1. 0 to 30 days","2. 31 to 90 days","3. 91 to 365 days","4. Above 1 year"})</f>
        <v>0. Not Due</v>
      </c>
    </row>
    <row r="116" spans="1:8" x14ac:dyDescent="0.25">
      <c r="A116" t="s">
        <v>142</v>
      </c>
      <c r="B116" t="s">
        <v>143</v>
      </c>
      <c r="C116" t="s">
        <v>308</v>
      </c>
      <c r="D116" s="1">
        <v>187757.91</v>
      </c>
      <c r="E116" s="2">
        <v>44149</v>
      </c>
      <c r="F116" s="2">
        <f>Table1[[#This Row],[date]]+$F$1</f>
        <v>44179</v>
      </c>
      <c r="G116" s="5">
        <f>$G$1-Table1[[#This Row],[maturity]]</f>
        <v>17</v>
      </c>
      <c r="H116" t="str">
        <f>LOOKUP(Table1[[#This Row],[days_overdue]],{-9999,1,31,91,366,9999},{"0. Not Due","1. 0 to 30 days","2. 31 to 90 days","3. 91 to 365 days","4. Above 1 year"})</f>
        <v>1. 0 to 30 days</v>
      </c>
    </row>
    <row r="117" spans="1:8" x14ac:dyDescent="0.25">
      <c r="A117" t="s">
        <v>142</v>
      </c>
      <c r="B117" t="s">
        <v>143</v>
      </c>
      <c r="C117" t="s">
        <v>323</v>
      </c>
      <c r="D117" s="1">
        <v>96609.279999999999</v>
      </c>
      <c r="E117" s="2">
        <v>44190</v>
      </c>
      <c r="F117" s="2">
        <f>Table1[[#This Row],[date]]+$F$1</f>
        <v>44220</v>
      </c>
      <c r="G117" s="5">
        <f>$G$1-Table1[[#This Row],[maturity]]</f>
        <v>-24</v>
      </c>
      <c r="H117" t="str">
        <f>LOOKUP(Table1[[#This Row],[days_overdue]],{-9999,1,31,91,366,9999},{"0. Not Due","1. 0 to 30 days","2. 31 to 90 days","3. 91 to 365 days","4. Above 1 year"})</f>
        <v>0. Not Due</v>
      </c>
    </row>
    <row r="118" spans="1:8" x14ac:dyDescent="0.25">
      <c r="A118" t="s">
        <v>39</v>
      </c>
      <c r="B118" t="s">
        <v>40</v>
      </c>
      <c r="C118" t="s">
        <v>115</v>
      </c>
      <c r="D118" s="1">
        <v>148432.26999999999</v>
      </c>
      <c r="E118" s="2">
        <v>44164</v>
      </c>
      <c r="F118" s="2">
        <f>Table1[[#This Row],[date]]+$F$1</f>
        <v>44194</v>
      </c>
      <c r="G118" s="5">
        <f>$G$1-Table1[[#This Row],[maturity]]</f>
        <v>2</v>
      </c>
      <c r="H118" t="str">
        <f>LOOKUP(Table1[[#This Row],[days_overdue]],{-9999,1,31,91,366,9999},{"0. Not Due","1. 0 to 30 days","2. 31 to 90 days","3. 91 to 365 days","4. Above 1 year"})</f>
        <v>1. 0 to 30 days</v>
      </c>
    </row>
    <row r="119" spans="1:8" x14ac:dyDescent="0.25">
      <c r="A119" t="s">
        <v>39</v>
      </c>
      <c r="B119" t="s">
        <v>40</v>
      </c>
      <c r="C119" t="s">
        <v>184</v>
      </c>
      <c r="D119" s="1">
        <v>204352.9</v>
      </c>
      <c r="E119" s="2">
        <v>44146</v>
      </c>
      <c r="F119" s="2">
        <f>Table1[[#This Row],[date]]+$F$1</f>
        <v>44176</v>
      </c>
      <c r="G119" s="5">
        <f>$G$1-Table1[[#This Row],[maturity]]</f>
        <v>20</v>
      </c>
      <c r="H119" t="str">
        <f>LOOKUP(Table1[[#This Row],[days_overdue]],{-9999,1,31,91,366,9999},{"0. Not Due","1. 0 to 30 days","2. 31 to 90 days","3. 91 to 365 days","4. Above 1 year"})</f>
        <v>1. 0 to 30 days</v>
      </c>
    </row>
    <row r="120" spans="1:8" x14ac:dyDescent="0.25">
      <c r="A120" t="s">
        <v>39</v>
      </c>
      <c r="B120" t="s">
        <v>40</v>
      </c>
      <c r="C120" t="s">
        <v>217</v>
      </c>
      <c r="D120" s="1">
        <v>180324.29</v>
      </c>
      <c r="E120" s="2">
        <v>44166</v>
      </c>
      <c r="F120" s="2">
        <f>Table1[[#This Row],[date]]+$F$1</f>
        <v>44196</v>
      </c>
      <c r="G120" s="5">
        <f>$G$1-Table1[[#This Row],[maturity]]</f>
        <v>0</v>
      </c>
      <c r="H120" t="str">
        <f>LOOKUP(Table1[[#This Row],[days_overdue]],{-9999,1,31,91,366,9999},{"0. Not Due","1. 0 to 30 days","2. 31 to 90 days","3. 91 to 365 days","4. Above 1 year"})</f>
        <v>0. Not Due</v>
      </c>
    </row>
    <row r="121" spans="1:8" x14ac:dyDescent="0.25">
      <c r="A121" t="s">
        <v>39</v>
      </c>
      <c r="B121" t="s">
        <v>40</v>
      </c>
      <c r="C121" t="s">
        <v>220</v>
      </c>
      <c r="D121" s="1">
        <v>247138.48</v>
      </c>
      <c r="E121" s="2">
        <v>44184</v>
      </c>
      <c r="F121" s="2">
        <f>Table1[[#This Row],[date]]+$F$1</f>
        <v>44214</v>
      </c>
      <c r="G121" s="5">
        <f>$G$1-Table1[[#This Row],[maturity]]</f>
        <v>-18</v>
      </c>
      <c r="H121" t="str">
        <f>LOOKUP(Table1[[#This Row],[days_overdue]],{-9999,1,31,91,366,9999},{"0. Not Due","1. 0 to 30 days","2. 31 to 90 days","3. 91 to 365 days","4. Above 1 year"})</f>
        <v>0. Not Due</v>
      </c>
    </row>
    <row r="122" spans="1:8" x14ac:dyDescent="0.25">
      <c r="A122" t="s">
        <v>39</v>
      </c>
      <c r="B122" t="s">
        <v>40</v>
      </c>
      <c r="C122" t="s">
        <v>282</v>
      </c>
      <c r="D122" s="1">
        <v>211625.04</v>
      </c>
      <c r="E122" s="2">
        <v>44176</v>
      </c>
      <c r="F122" s="2">
        <f>Table1[[#This Row],[date]]+$F$1</f>
        <v>44206</v>
      </c>
      <c r="G122" s="5">
        <f>$G$1-Table1[[#This Row],[maturity]]</f>
        <v>-10</v>
      </c>
      <c r="H122" t="str">
        <f>LOOKUP(Table1[[#This Row],[days_overdue]],{-9999,1,31,91,366,9999},{"0. Not Due","1. 0 to 30 days","2. 31 to 90 days","3. 91 to 365 days","4. Above 1 year"})</f>
        <v>0. Not Due</v>
      </c>
    </row>
    <row r="123" spans="1:8" x14ac:dyDescent="0.25">
      <c r="A123" t="s">
        <v>64</v>
      </c>
      <c r="B123" t="s">
        <v>65</v>
      </c>
      <c r="C123" t="s">
        <v>264</v>
      </c>
      <c r="D123" s="1">
        <v>37279.589999999997</v>
      </c>
      <c r="E123" s="2">
        <v>44137</v>
      </c>
      <c r="F123" s="2">
        <f>Table1[[#This Row],[date]]+$F$1</f>
        <v>44167</v>
      </c>
      <c r="G123" s="5">
        <f>$G$1-Table1[[#This Row],[maturity]]</f>
        <v>29</v>
      </c>
      <c r="H123" t="str">
        <f>LOOKUP(Table1[[#This Row],[days_overdue]],{-9999,1,31,91,366,9999},{"0. Not Due","1. 0 to 30 days","2. 31 to 90 days","3. 91 to 365 days","4. Above 1 year"})</f>
        <v>1. 0 to 30 days</v>
      </c>
    </row>
    <row r="124" spans="1:8" x14ac:dyDescent="0.25">
      <c r="A124" t="s">
        <v>64</v>
      </c>
      <c r="B124" t="s">
        <v>65</v>
      </c>
      <c r="C124" t="s">
        <v>66</v>
      </c>
      <c r="D124" s="1">
        <v>192713.28</v>
      </c>
      <c r="E124" s="2">
        <v>44188</v>
      </c>
      <c r="F124" s="2">
        <f>Table1[[#This Row],[date]]+$F$1</f>
        <v>44218</v>
      </c>
      <c r="G124" s="5">
        <f>$G$1-Table1[[#This Row],[maturity]]</f>
        <v>-22</v>
      </c>
      <c r="H124" t="str">
        <f>LOOKUP(Table1[[#This Row],[days_overdue]],{-9999,1,31,91,366,9999},{"0. Not Due","1. 0 to 30 days","2. 31 to 90 days","3. 91 to 365 days","4. Above 1 year"})</f>
        <v>0. Not Due</v>
      </c>
    </row>
    <row r="125" spans="1:8" x14ac:dyDescent="0.25">
      <c r="A125" t="s">
        <v>64</v>
      </c>
      <c r="B125" t="s">
        <v>65</v>
      </c>
      <c r="C125" t="s">
        <v>163</v>
      </c>
      <c r="D125" s="1">
        <v>99511.24</v>
      </c>
      <c r="E125" s="2">
        <v>44193</v>
      </c>
      <c r="F125" s="2">
        <f>Table1[[#This Row],[date]]+$F$1</f>
        <v>44223</v>
      </c>
      <c r="G125" s="5">
        <f>$G$1-Table1[[#This Row],[maturity]]</f>
        <v>-27</v>
      </c>
      <c r="H125" t="str">
        <f>LOOKUP(Table1[[#This Row],[days_overdue]],{-9999,1,31,91,366,9999},{"0. Not Due","1. 0 to 30 days","2. 31 to 90 days","3. 91 to 365 days","4. Above 1 year"})</f>
        <v>0. Not Due</v>
      </c>
    </row>
    <row r="126" spans="1:8" x14ac:dyDescent="0.25">
      <c r="A126" t="s">
        <v>78</v>
      </c>
      <c r="B126" t="s">
        <v>79</v>
      </c>
      <c r="C126" t="s">
        <v>256</v>
      </c>
      <c r="D126" s="1">
        <v>155369.21</v>
      </c>
      <c r="E126" s="2">
        <v>44188</v>
      </c>
      <c r="F126" s="2">
        <f>Table1[[#This Row],[date]]+$F$1</f>
        <v>44218</v>
      </c>
      <c r="G126" s="5">
        <f>$G$1-Table1[[#This Row],[maturity]]</f>
        <v>-22</v>
      </c>
      <c r="H126" t="str">
        <f>LOOKUP(Table1[[#This Row],[days_overdue]],{-9999,1,31,91,366,9999},{"0. Not Due","1. 0 to 30 days","2. 31 to 90 days","3. 91 to 365 days","4. Above 1 year"})</f>
        <v>0. Not Due</v>
      </c>
    </row>
    <row r="127" spans="1:8" x14ac:dyDescent="0.25">
      <c r="A127" t="s">
        <v>121</v>
      </c>
      <c r="B127" t="s">
        <v>122</v>
      </c>
      <c r="C127" t="s">
        <v>259</v>
      </c>
      <c r="D127" s="1">
        <v>78662.2</v>
      </c>
      <c r="E127" s="2">
        <v>44152</v>
      </c>
      <c r="F127" s="2">
        <f>Table1[[#This Row],[date]]+$F$1</f>
        <v>44182</v>
      </c>
      <c r="G127" s="5">
        <f>$G$1-Table1[[#This Row],[maturity]]</f>
        <v>14</v>
      </c>
      <c r="H127" t="str">
        <f>LOOKUP(Table1[[#This Row],[days_overdue]],{-9999,1,31,91,366,9999},{"0. Not Due","1. 0 to 30 days","2. 31 to 90 days","3. 91 to 365 days","4. Above 1 year"})</f>
        <v>1. 0 to 30 days</v>
      </c>
    </row>
    <row r="128" spans="1:8" x14ac:dyDescent="0.25">
      <c r="A128" t="s">
        <v>91</v>
      </c>
      <c r="B128" t="s">
        <v>92</v>
      </c>
      <c r="C128" t="s">
        <v>103</v>
      </c>
      <c r="D128" s="1">
        <v>78622.36</v>
      </c>
      <c r="E128" s="2">
        <v>44138</v>
      </c>
      <c r="F128" s="2">
        <f>Table1[[#This Row],[date]]+$F$1</f>
        <v>44168</v>
      </c>
      <c r="G128" s="5">
        <f>$G$1-Table1[[#This Row],[maturity]]</f>
        <v>28</v>
      </c>
      <c r="H128" t="str">
        <f>LOOKUP(Table1[[#This Row],[days_overdue]],{-9999,1,31,91,366,9999},{"0. Not Due","1. 0 to 30 days","2. 31 to 90 days","3. 91 to 365 days","4. Above 1 year"})</f>
        <v>1. 0 to 30 days</v>
      </c>
    </row>
    <row r="129" spans="1:8" x14ac:dyDescent="0.25">
      <c r="A129" t="s">
        <v>91</v>
      </c>
      <c r="B129" t="s">
        <v>92</v>
      </c>
      <c r="C129" t="s">
        <v>237</v>
      </c>
      <c r="D129" s="1">
        <v>50629.4</v>
      </c>
      <c r="E129" s="2">
        <v>44138</v>
      </c>
      <c r="F129" s="2">
        <f>Table1[[#This Row],[date]]+$F$1</f>
        <v>44168</v>
      </c>
      <c r="G129" s="5">
        <f>$G$1-Table1[[#This Row],[maturity]]</f>
        <v>28</v>
      </c>
      <c r="H129" t="str">
        <f>LOOKUP(Table1[[#This Row],[days_overdue]],{-9999,1,31,91,366,9999},{"0. Not Due","1. 0 to 30 days","2. 31 to 90 days","3. 91 to 365 days","4. Above 1 year"})</f>
        <v>1. 0 to 30 days</v>
      </c>
    </row>
    <row r="130" spans="1:8" x14ac:dyDescent="0.25">
      <c r="A130" t="s">
        <v>91</v>
      </c>
      <c r="B130" t="s">
        <v>92</v>
      </c>
      <c r="C130" t="s">
        <v>188</v>
      </c>
      <c r="D130" s="1">
        <v>184474.95</v>
      </c>
      <c r="E130" s="2">
        <v>44169</v>
      </c>
      <c r="F130" s="2">
        <f>Table1[[#This Row],[date]]+$F$1</f>
        <v>44199</v>
      </c>
      <c r="G130" s="5">
        <f>$G$1-Table1[[#This Row],[maturity]]</f>
        <v>-3</v>
      </c>
      <c r="H130" t="str">
        <f>LOOKUP(Table1[[#This Row],[days_overdue]],{-9999,1,31,91,366,9999},{"0. Not Due","1. 0 to 30 days","2. 31 to 90 days","3. 91 to 365 days","4. Above 1 year"})</f>
        <v>0. Not Due</v>
      </c>
    </row>
    <row r="131" spans="1:8" x14ac:dyDescent="0.25">
      <c r="A131" t="s">
        <v>91</v>
      </c>
      <c r="B131" t="s">
        <v>92</v>
      </c>
      <c r="C131" t="s">
        <v>202</v>
      </c>
      <c r="D131" s="1">
        <v>114889.17</v>
      </c>
      <c r="E131" s="2">
        <v>44180</v>
      </c>
      <c r="F131" s="2">
        <f>Table1[[#This Row],[date]]+$F$1</f>
        <v>44210</v>
      </c>
      <c r="G131" s="5">
        <f>$G$1-Table1[[#This Row],[maturity]]</f>
        <v>-14</v>
      </c>
      <c r="H131" t="str">
        <f>LOOKUP(Table1[[#This Row],[days_overdue]],{-9999,1,31,91,366,9999},{"0. Not Due","1. 0 to 30 days","2. 31 to 90 days","3. 91 to 365 days","4. Above 1 year"})</f>
        <v>0. Not Due</v>
      </c>
    </row>
    <row r="132" spans="1:8" x14ac:dyDescent="0.25">
      <c r="A132" t="s">
        <v>48</v>
      </c>
      <c r="B132" t="s">
        <v>49</v>
      </c>
      <c r="C132" t="s">
        <v>50</v>
      </c>
      <c r="D132" s="1">
        <v>86630.7</v>
      </c>
      <c r="E132" s="2">
        <v>44175</v>
      </c>
      <c r="F132" s="2">
        <f>Table1[[#This Row],[date]]+$F$1</f>
        <v>44205</v>
      </c>
      <c r="G132" s="5">
        <f>$G$1-Table1[[#This Row],[maturity]]</f>
        <v>-9</v>
      </c>
      <c r="H132" t="str">
        <f>LOOKUP(Table1[[#This Row],[days_overdue]],{-9999,1,31,91,366,9999},{"0. Not Due","1. 0 to 30 days","2. 31 to 90 days","3. 91 to 365 days","4. Above 1 year"})</f>
        <v>0. Not Due</v>
      </c>
    </row>
    <row r="133" spans="1:8" x14ac:dyDescent="0.25">
      <c r="A133" t="s">
        <v>5</v>
      </c>
      <c r="B133" t="s">
        <v>6</v>
      </c>
      <c r="C133" t="s">
        <v>260</v>
      </c>
      <c r="D133" s="1">
        <v>34741.11</v>
      </c>
      <c r="E133" s="2">
        <v>44151</v>
      </c>
      <c r="F133" s="2">
        <f>Table1[[#This Row],[date]]+$F$1</f>
        <v>44181</v>
      </c>
      <c r="G133" s="5">
        <f>$G$1-Table1[[#This Row],[maturity]]</f>
        <v>15</v>
      </c>
      <c r="H133" t="str">
        <f>LOOKUP(Table1[[#This Row],[days_overdue]],{-9999,1,31,91,366,9999},{"0. Not Due","1. 0 to 30 days","2. 31 to 90 days","3. 91 to 365 days","4. Above 1 year"})</f>
        <v>1. 0 to 30 days</v>
      </c>
    </row>
    <row r="134" spans="1:8" x14ac:dyDescent="0.25">
      <c r="A134" t="s">
        <v>99</v>
      </c>
      <c r="B134" t="s">
        <v>100</v>
      </c>
      <c r="C134" t="s">
        <v>317</v>
      </c>
      <c r="D134" s="1">
        <v>118607.67999999999</v>
      </c>
      <c r="E134" s="2">
        <v>44164</v>
      </c>
      <c r="F134" s="2">
        <f>Table1[[#This Row],[date]]+$F$1</f>
        <v>44194</v>
      </c>
      <c r="G134" s="5">
        <f>$G$1-Table1[[#This Row],[maturity]]</f>
        <v>2</v>
      </c>
      <c r="H134" t="str">
        <f>LOOKUP(Table1[[#This Row],[days_overdue]],{-9999,1,31,91,366,9999},{"0. Not Due","1. 0 to 30 days","2. 31 to 90 days","3. 91 to 365 days","4. Above 1 year"})</f>
        <v>1. 0 to 30 days</v>
      </c>
    </row>
    <row r="135" spans="1:8" x14ac:dyDescent="0.25">
      <c r="A135" t="s">
        <v>109</v>
      </c>
      <c r="B135" t="s">
        <v>110</v>
      </c>
      <c r="C135" t="s">
        <v>279</v>
      </c>
      <c r="D135" s="1">
        <v>133962.09</v>
      </c>
      <c r="E135" s="2">
        <v>44140</v>
      </c>
      <c r="F135" s="2">
        <f>Table1[[#This Row],[date]]+$F$1</f>
        <v>44170</v>
      </c>
      <c r="G135" s="5">
        <f>$G$1-Table1[[#This Row],[maturity]]</f>
        <v>26</v>
      </c>
      <c r="H135" t="str">
        <f>LOOKUP(Table1[[#This Row],[days_overdue]],{-9999,1,31,91,366,9999},{"0. Not Due","1. 0 to 30 days","2. 31 to 90 days","3. 91 to 365 days","4. Above 1 year"})</f>
        <v>1. 0 to 30 days</v>
      </c>
    </row>
    <row r="136" spans="1:8" x14ac:dyDescent="0.25">
      <c r="A136" t="s">
        <v>109</v>
      </c>
      <c r="B136" t="s">
        <v>110</v>
      </c>
      <c r="C136" t="s">
        <v>332</v>
      </c>
      <c r="D136" s="1">
        <v>177673.47</v>
      </c>
      <c r="E136" s="2">
        <v>44143</v>
      </c>
      <c r="F136" s="2">
        <f>Table1[[#This Row],[date]]+$F$1</f>
        <v>44173</v>
      </c>
      <c r="G136" s="5">
        <f>$G$1-Table1[[#This Row],[maturity]]</f>
        <v>23</v>
      </c>
      <c r="H136" t="str">
        <f>LOOKUP(Table1[[#This Row],[days_overdue]],{-9999,1,31,91,366,9999},{"0. Not Due","1. 0 to 30 days","2. 31 to 90 days","3. 91 to 365 days","4. Above 1 year"})</f>
        <v>1. 0 to 30 days</v>
      </c>
    </row>
    <row r="137" spans="1:8" x14ac:dyDescent="0.25">
      <c r="A137" t="s">
        <v>69</v>
      </c>
      <c r="B137" t="s">
        <v>70</v>
      </c>
      <c r="C137" t="s">
        <v>247</v>
      </c>
      <c r="D137" s="1">
        <v>236763.95</v>
      </c>
      <c r="E137" s="2">
        <v>44162</v>
      </c>
      <c r="F137" s="2">
        <f>Table1[[#This Row],[date]]+$F$1</f>
        <v>44192</v>
      </c>
      <c r="G137" s="5">
        <f>$G$1-Table1[[#This Row],[maturity]]</f>
        <v>4</v>
      </c>
      <c r="H137" t="str">
        <f>LOOKUP(Table1[[#This Row],[days_overdue]],{-9999,1,31,91,366,9999},{"0. Not Due","1. 0 to 30 days","2. 31 to 90 days","3. 91 to 365 days","4. Above 1 year"})</f>
        <v>1. 0 to 30 days</v>
      </c>
    </row>
    <row r="138" spans="1:8" x14ac:dyDescent="0.25">
      <c r="A138" t="s">
        <v>69</v>
      </c>
      <c r="B138" t="s">
        <v>70</v>
      </c>
      <c r="C138" t="s">
        <v>328</v>
      </c>
      <c r="D138" s="1">
        <v>9509.92</v>
      </c>
      <c r="E138" s="2">
        <v>44151</v>
      </c>
      <c r="F138" s="2">
        <f>Table1[[#This Row],[date]]+$F$1</f>
        <v>44181</v>
      </c>
      <c r="G138" s="5">
        <f>$G$1-Table1[[#This Row],[maturity]]</f>
        <v>15</v>
      </c>
      <c r="H138" t="str">
        <f>LOOKUP(Table1[[#This Row],[days_overdue]],{-9999,1,31,91,366,9999},{"0. Not Due","1. 0 to 30 days","2. 31 to 90 days","3. 91 to 365 days","4. Above 1 year"})</f>
        <v>1. 0 to 30 days</v>
      </c>
    </row>
    <row r="139" spans="1:8" x14ac:dyDescent="0.25">
      <c r="A139" t="s">
        <v>69</v>
      </c>
      <c r="B139" t="s">
        <v>70</v>
      </c>
      <c r="C139" t="s">
        <v>71</v>
      </c>
      <c r="D139" s="1">
        <v>243277.31</v>
      </c>
      <c r="E139" s="2">
        <v>44195</v>
      </c>
      <c r="F139" s="2">
        <f>Table1[[#This Row],[date]]+$F$1</f>
        <v>44225</v>
      </c>
      <c r="G139" s="5">
        <f>$G$1-Table1[[#This Row],[maturity]]</f>
        <v>-29</v>
      </c>
      <c r="H139" t="str">
        <f>LOOKUP(Table1[[#This Row],[days_overdue]],{-9999,1,31,91,366,9999},{"0. Not Due","1. 0 to 30 days","2. 31 to 90 days","3. 91 to 365 days","4. Above 1 year"})</f>
        <v>0. Not Due</v>
      </c>
    </row>
    <row r="140" spans="1:8" x14ac:dyDescent="0.25">
      <c r="A140" t="s">
        <v>69</v>
      </c>
      <c r="B140" t="s">
        <v>70</v>
      </c>
      <c r="C140" t="s">
        <v>108</v>
      </c>
      <c r="D140" s="1">
        <v>9003.0400000000009</v>
      </c>
      <c r="E140" s="2">
        <v>44185</v>
      </c>
      <c r="F140" s="2">
        <f>Table1[[#This Row],[date]]+$F$1</f>
        <v>44215</v>
      </c>
      <c r="G140" s="5">
        <f>$G$1-Table1[[#This Row],[maturity]]</f>
        <v>-19</v>
      </c>
      <c r="H140" t="str">
        <f>LOOKUP(Table1[[#This Row],[days_overdue]],{-9999,1,31,91,366,9999},{"0. Not Due","1. 0 to 30 days","2. 31 to 90 days","3. 91 to 365 days","4. Above 1 year"})</f>
        <v>0. Not Due</v>
      </c>
    </row>
    <row r="141" spans="1:8" x14ac:dyDescent="0.25">
      <c r="A141" t="s">
        <v>69</v>
      </c>
      <c r="B141" t="s">
        <v>70</v>
      </c>
      <c r="C141" t="s">
        <v>263</v>
      </c>
      <c r="D141" s="1">
        <v>139459.64000000001</v>
      </c>
      <c r="E141" s="2">
        <v>44182</v>
      </c>
      <c r="F141" s="2">
        <f>Table1[[#This Row],[date]]+$F$1</f>
        <v>44212</v>
      </c>
      <c r="G141" s="5">
        <f>$G$1-Table1[[#This Row],[maturity]]</f>
        <v>-16</v>
      </c>
      <c r="H141" t="str">
        <f>LOOKUP(Table1[[#This Row],[days_overdue]],{-9999,1,31,91,366,9999},{"0. Not Due","1. 0 to 30 days","2. 31 to 90 days","3. 91 to 365 days","4. Above 1 year"})</f>
        <v>0. Not Due</v>
      </c>
    </row>
    <row r="142" spans="1:8" x14ac:dyDescent="0.25">
      <c r="A142" t="s">
        <v>51</v>
      </c>
      <c r="B142" t="s">
        <v>52</v>
      </c>
      <c r="C142" t="s">
        <v>325</v>
      </c>
      <c r="D142" s="1">
        <v>69518.429999999993</v>
      </c>
      <c r="E142" s="2">
        <v>44183</v>
      </c>
      <c r="F142" s="2">
        <f>Table1[[#This Row],[date]]+$F$1</f>
        <v>44213</v>
      </c>
      <c r="G142" s="5">
        <f>$G$1-Table1[[#This Row],[maturity]]</f>
        <v>-17</v>
      </c>
      <c r="H142" t="str">
        <f>LOOKUP(Table1[[#This Row],[days_overdue]],{-9999,1,31,91,366,9999},{"0. Not Due","1. 0 to 30 days","2. 31 to 90 days","3. 91 to 365 days","4. Above 1 year"})</f>
        <v>0. Not Due</v>
      </c>
    </row>
    <row r="143" spans="1:8" x14ac:dyDescent="0.25">
      <c r="A143" t="s">
        <v>85</v>
      </c>
      <c r="B143" t="s">
        <v>86</v>
      </c>
      <c r="C143" t="s">
        <v>281</v>
      </c>
      <c r="D143" s="1">
        <v>72616.62</v>
      </c>
      <c r="E143" s="2">
        <v>44146</v>
      </c>
      <c r="F143" s="2">
        <f>Table1[[#This Row],[date]]+$F$1</f>
        <v>44176</v>
      </c>
      <c r="G143" s="5">
        <f>$G$1-Table1[[#This Row],[maturity]]</f>
        <v>20</v>
      </c>
      <c r="H143" t="str">
        <f>LOOKUP(Table1[[#This Row],[days_overdue]],{-9999,1,31,91,366,9999},{"0. Not Due","1. 0 to 30 days","2. 31 to 90 days","3. 91 to 365 days","4. Above 1 year"})</f>
        <v>1. 0 to 30 days</v>
      </c>
    </row>
    <row r="144" spans="1:8" x14ac:dyDescent="0.25">
      <c r="A144" t="s">
        <v>85</v>
      </c>
      <c r="B144" t="s">
        <v>86</v>
      </c>
      <c r="C144" t="s">
        <v>304</v>
      </c>
      <c r="D144" s="1">
        <v>31213.5</v>
      </c>
      <c r="E144" s="2">
        <v>44147</v>
      </c>
      <c r="F144" s="2">
        <f>Table1[[#This Row],[date]]+$F$1</f>
        <v>44177</v>
      </c>
      <c r="G144" s="5">
        <f>$G$1-Table1[[#This Row],[maturity]]</f>
        <v>19</v>
      </c>
      <c r="H144" t="str">
        <f>LOOKUP(Table1[[#This Row],[days_overdue]],{-9999,1,31,91,366,9999},{"0. Not Due","1. 0 to 30 days","2. 31 to 90 days","3. 91 to 365 days","4. Above 1 year"})</f>
        <v>1. 0 to 30 days</v>
      </c>
    </row>
    <row r="145" spans="1:8" x14ac:dyDescent="0.25">
      <c r="A145" t="s">
        <v>85</v>
      </c>
      <c r="B145" t="s">
        <v>86</v>
      </c>
      <c r="C145" t="s">
        <v>240</v>
      </c>
      <c r="D145" s="1">
        <v>219289.03</v>
      </c>
      <c r="E145" s="2">
        <v>44194</v>
      </c>
      <c r="F145" s="2">
        <f>Table1[[#This Row],[date]]+$F$1</f>
        <v>44224</v>
      </c>
      <c r="G145" s="5">
        <f>$G$1-Table1[[#This Row],[maturity]]</f>
        <v>-28</v>
      </c>
      <c r="H145" t="str">
        <f>LOOKUP(Table1[[#This Row],[days_overdue]],{-9999,1,31,91,366,9999},{"0. Not Due","1. 0 to 30 days","2. 31 to 90 days","3. 91 to 365 days","4. Above 1 year"})</f>
        <v>0. Not Due</v>
      </c>
    </row>
    <row r="146" spans="1:8" x14ac:dyDescent="0.25">
      <c r="A146" t="s">
        <v>199</v>
      </c>
      <c r="B146" t="s">
        <v>200</v>
      </c>
      <c r="C146" t="s">
        <v>238</v>
      </c>
      <c r="D146" s="1">
        <v>231232.66</v>
      </c>
      <c r="E146" s="2">
        <v>44172</v>
      </c>
      <c r="F146" s="2">
        <f>Table1[[#This Row],[date]]+$F$1</f>
        <v>44202</v>
      </c>
      <c r="G146" s="5">
        <f>$G$1-Table1[[#This Row],[maturity]]</f>
        <v>-6</v>
      </c>
      <c r="H146" t="str">
        <f>LOOKUP(Table1[[#This Row],[days_overdue]],{-9999,1,31,91,366,9999},{"0. Not Due","1. 0 to 30 days","2. 31 to 90 days","3. 91 to 365 days","4. Above 1 year"})</f>
        <v>0. Not Due</v>
      </c>
    </row>
    <row r="147" spans="1:8" x14ac:dyDescent="0.25">
      <c r="A147" t="s">
        <v>199</v>
      </c>
      <c r="B147" t="s">
        <v>200</v>
      </c>
      <c r="C147" t="s">
        <v>289</v>
      </c>
      <c r="D147" s="1">
        <v>129435.14</v>
      </c>
      <c r="E147" s="2">
        <v>44170</v>
      </c>
      <c r="F147" s="2">
        <f>Table1[[#This Row],[date]]+$F$1</f>
        <v>44200</v>
      </c>
      <c r="G147" s="5">
        <f>$G$1-Table1[[#This Row],[maturity]]</f>
        <v>-4</v>
      </c>
      <c r="H147" t="str">
        <f>LOOKUP(Table1[[#This Row],[days_overdue]],{-9999,1,31,91,366,9999},{"0. Not Due","1. 0 to 30 days","2. 31 to 90 days","3. 91 to 365 days","4. Above 1 year"})</f>
        <v>0. Not Due</v>
      </c>
    </row>
    <row r="148" spans="1:8" x14ac:dyDescent="0.25">
      <c r="A148" t="s">
        <v>17</v>
      </c>
      <c r="B148" t="s">
        <v>18</v>
      </c>
      <c r="C148" t="s">
        <v>243</v>
      </c>
      <c r="D148" s="1">
        <v>234448.48</v>
      </c>
      <c r="E148" s="2">
        <v>44165</v>
      </c>
      <c r="F148" s="2">
        <f>Table1[[#This Row],[date]]+$F$1</f>
        <v>44195</v>
      </c>
      <c r="G148" s="5">
        <f>$G$1-Table1[[#This Row],[maturity]]</f>
        <v>1</v>
      </c>
      <c r="H148" t="str">
        <f>LOOKUP(Table1[[#This Row],[days_overdue]],{-9999,1,31,91,366,9999},{"0. Not Due","1. 0 to 30 days","2. 31 to 90 days","3. 91 to 365 days","4. Above 1 year"})</f>
        <v>1. 0 to 30 days</v>
      </c>
    </row>
    <row r="149" spans="1:8" x14ac:dyDescent="0.25">
      <c r="A149" t="s">
        <v>17</v>
      </c>
      <c r="B149" t="s">
        <v>18</v>
      </c>
      <c r="C149" t="s">
        <v>324</v>
      </c>
      <c r="D149" s="1">
        <v>247628.19</v>
      </c>
      <c r="E149" s="2">
        <v>44142</v>
      </c>
      <c r="F149" s="2">
        <f>Table1[[#This Row],[date]]+$F$1</f>
        <v>44172</v>
      </c>
      <c r="G149" s="5">
        <f>$G$1-Table1[[#This Row],[maturity]]</f>
        <v>24</v>
      </c>
      <c r="H149" t="str">
        <f>LOOKUP(Table1[[#This Row],[days_overdue]],{-9999,1,31,91,366,9999},{"0. Not Due","1. 0 to 30 days","2. 31 to 90 days","3. 91 to 365 days","4. Above 1 year"})</f>
        <v>1. 0 to 30 days</v>
      </c>
    </row>
    <row r="150" spans="1:8" x14ac:dyDescent="0.25">
      <c r="A150" t="s">
        <v>17</v>
      </c>
      <c r="B150" t="s">
        <v>18</v>
      </c>
      <c r="C150" t="s">
        <v>137</v>
      </c>
      <c r="D150" s="1">
        <v>163352.35999999999</v>
      </c>
      <c r="E150" s="2">
        <v>44181</v>
      </c>
      <c r="F150" s="2">
        <f>Table1[[#This Row],[date]]+$F$1</f>
        <v>44211</v>
      </c>
      <c r="G150" s="5">
        <f>$G$1-Table1[[#This Row],[maturity]]</f>
        <v>-15</v>
      </c>
      <c r="H150" t="str">
        <f>LOOKUP(Table1[[#This Row],[days_overdue]],{-9999,1,31,91,366,9999},{"0. Not Due","1. 0 to 30 days","2. 31 to 90 days","3. 91 to 365 days","4. Above 1 year"})</f>
        <v>0. Not Due</v>
      </c>
    </row>
    <row r="151" spans="1:8" x14ac:dyDescent="0.25">
      <c r="A151" t="s">
        <v>133</v>
      </c>
      <c r="B151" t="s">
        <v>134</v>
      </c>
      <c r="C151" t="s">
        <v>156</v>
      </c>
      <c r="D151" s="1">
        <v>31149.77</v>
      </c>
      <c r="E151" s="2">
        <v>44147</v>
      </c>
      <c r="F151" s="2">
        <f>Table1[[#This Row],[date]]+$F$1</f>
        <v>44177</v>
      </c>
      <c r="G151" s="5">
        <f>$G$1-Table1[[#This Row],[maturity]]</f>
        <v>19</v>
      </c>
      <c r="H151" t="str">
        <f>LOOKUP(Table1[[#This Row],[days_overdue]],{-9999,1,31,91,366,9999},{"0. Not Due","1. 0 to 30 days","2. 31 to 90 days","3. 91 to 365 days","4. Above 1 year"})</f>
        <v>1. 0 to 30 days</v>
      </c>
    </row>
    <row r="152" spans="1:8" x14ac:dyDescent="0.25">
      <c r="A152" t="s">
        <v>133</v>
      </c>
      <c r="B152" t="s">
        <v>134</v>
      </c>
      <c r="C152" t="s">
        <v>183</v>
      </c>
      <c r="D152" s="1">
        <v>216217.84</v>
      </c>
      <c r="E152" s="2">
        <v>44167</v>
      </c>
      <c r="F152" s="2">
        <f>Table1[[#This Row],[date]]+$F$1</f>
        <v>44197</v>
      </c>
      <c r="G152" s="5">
        <f>$G$1-Table1[[#This Row],[maturity]]</f>
        <v>-1</v>
      </c>
      <c r="H152" t="str">
        <f>LOOKUP(Table1[[#This Row],[days_overdue]],{-9999,1,31,91,366,9999},{"0. Not Due","1. 0 to 30 days","2. 31 to 90 days","3. 91 to 365 days","4. Above 1 year"})</f>
        <v>0. Not Due</v>
      </c>
    </row>
    <row r="153" spans="1:8" x14ac:dyDescent="0.25">
      <c r="A153" t="s">
        <v>74</v>
      </c>
      <c r="B153" t="s">
        <v>75</v>
      </c>
      <c r="C153" t="s">
        <v>76</v>
      </c>
      <c r="D153" s="1">
        <v>224902.43</v>
      </c>
      <c r="E153" s="2">
        <v>44163</v>
      </c>
      <c r="F153" s="2">
        <f>Table1[[#This Row],[date]]+$F$1</f>
        <v>44193</v>
      </c>
      <c r="G153" s="5">
        <f>$G$1-Table1[[#This Row],[maturity]]</f>
        <v>3</v>
      </c>
      <c r="H153" t="str">
        <f>LOOKUP(Table1[[#This Row],[days_overdue]],{-9999,1,31,91,366,9999},{"0. Not Due","1. 0 to 30 days","2. 31 to 90 days","3. 91 to 365 days","4. Above 1 year"})</f>
        <v>1. 0 to 30 days</v>
      </c>
    </row>
    <row r="154" spans="1:8" x14ac:dyDescent="0.25">
      <c r="A154" t="s">
        <v>74</v>
      </c>
      <c r="B154" t="s">
        <v>75</v>
      </c>
      <c r="C154" t="s">
        <v>187</v>
      </c>
      <c r="D154" s="1">
        <v>149773.18</v>
      </c>
      <c r="E154" s="2">
        <v>44136</v>
      </c>
      <c r="F154" s="2">
        <f>Table1[[#This Row],[date]]+$F$1</f>
        <v>44166</v>
      </c>
      <c r="G154" s="5">
        <f>$G$1-Table1[[#This Row],[maturity]]</f>
        <v>30</v>
      </c>
      <c r="H154" t="str">
        <f>LOOKUP(Table1[[#This Row],[days_overdue]],{-9999,1,31,91,366,9999},{"0. Not Due","1. 0 to 30 days","2. 31 to 90 days","3. 91 to 365 days","4. Above 1 year"})</f>
        <v>1. 0 to 30 days</v>
      </c>
    </row>
    <row r="155" spans="1:8" x14ac:dyDescent="0.25">
      <c r="A155" t="s">
        <v>74</v>
      </c>
      <c r="B155" t="s">
        <v>75</v>
      </c>
      <c r="C155" t="s">
        <v>215</v>
      </c>
      <c r="D155" s="1">
        <v>193683.3</v>
      </c>
      <c r="E155" s="2">
        <v>44195</v>
      </c>
      <c r="F155" s="2">
        <f>Table1[[#This Row],[date]]+$F$1</f>
        <v>44225</v>
      </c>
      <c r="G155" s="5">
        <f>$G$1-Table1[[#This Row],[maturity]]</f>
        <v>-29</v>
      </c>
      <c r="H155" t="str">
        <f>LOOKUP(Table1[[#This Row],[days_overdue]],{-9999,1,31,91,366,9999},{"0. Not Due","1. 0 to 30 days","2. 31 to 90 days","3. 91 to 365 days","4. Above 1 year"})</f>
        <v>0. Not Due</v>
      </c>
    </row>
    <row r="156" spans="1:8" x14ac:dyDescent="0.25">
      <c r="A156" t="s">
        <v>74</v>
      </c>
      <c r="B156" t="s">
        <v>75</v>
      </c>
      <c r="C156" t="s">
        <v>235</v>
      </c>
      <c r="D156" s="1">
        <v>167574.56</v>
      </c>
      <c r="E156" s="2">
        <v>44195</v>
      </c>
      <c r="F156" s="2">
        <f>Table1[[#This Row],[date]]+$F$1</f>
        <v>44225</v>
      </c>
      <c r="G156" s="5">
        <f>$G$1-Table1[[#This Row],[maturity]]</f>
        <v>-29</v>
      </c>
      <c r="H156" t="str">
        <f>LOOKUP(Table1[[#This Row],[days_overdue]],{-9999,1,31,91,366,9999},{"0. Not Due","1. 0 to 30 days","2. 31 to 90 days","3. 91 to 365 days","4. Above 1 year"})</f>
        <v>0. Not Due</v>
      </c>
    </row>
    <row r="157" spans="1:8" x14ac:dyDescent="0.25">
      <c r="A157" t="s">
        <v>57</v>
      </c>
      <c r="B157" t="s">
        <v>58</v>
      </c>
      <c r="C157" t="s">
        <v>252</v>
      </c>
      <c r="D157" s="1">
        <v>208634.52</v>
      </c>
      <c r="E157" s="2">
        <v>44139</v>
      </c>
      <c r="F157" s="2">
        <f>Table1[[#This Row],[date]]+$F$1</f>
        <v>44169</v>
      </c>
      <c r="G157" s="5">
        <f>$G$1-Table1[[#This Row],[maturity]]</f>
        <v>27</v>
      </c>
      <c r="H157" t="str">
        <f>LOOKUP(Table1[[#This Row],[days_overdue]],{-9999,1,31,91,366,9999},{"0. Not Due","1. 0 to 30 days","2. 31 to 90 days","3. 91 to 365 days","4. Above 1 year"})</f>
        <v>1. 0 to 30 days</v>
      </c>
    </row>
    <row r="158" spans="1:8" x14ac:dyDescent="0.25">
      <c r="A158" t="s">
        <v>23</v>
      </c>
      <c r="B158" t="s">
        <v>24</v>
      </c>
      <c r="C158" t="s">
        <v>25</v>
      </c>
      <c r="D158" s="1">
        <v>24866.19</v>
      </c>
      <c r="E158" s="2">
        <v>44162</v>
      </c>
      <c r="F158" s="2">
        <f>Table1[[#This Row],[date]]+$F$1</f>
        <v>44192</v>
      </c>
      <c r="G158" s="5">
        <f>$G$1-Table1[[#This Row],[maturity]]</f>
        <v>4</v>
      </c>
      <c r="H158" t="str">
        <f>LOOKUP(Table1[[#This Row],[days_overdue]],{-9999,1,31,91,366,9999},{"0. Not Due","1. 0 to 30 days","2. 31 to 90 days","3. 91 to 365 days","4. Above 1 year"})</f>
        <v>1. 0 to 30 days</v>
      </c>
    </row>
    <row r="159" spans="1:8" x14ac:dyDescent="0.25">
      <c r="A159" t="s">
        <v>23</v>
      </c>
      <c r="B159" t="s">
        <v>24</v>
      </c>
      <c r="C159" t="s">
        <v>248</v>
      </c>
      <c r="D159" s="1">
        <v>49229.83</v>
      </c>
      <c r="E159" s="2">
        <v>44145</v>
      </c>
      <c r="F159" s="2">
        <f>Table1[[#This Row],[date]]+$F$1</f>
        <v>44175</v>
      </c>
      <c r="G159" s="5">
        <f>$G$1-Table1[[#This Row],[maturity]]</f>
        <v>21</v>
      </c>
      <c r="H159" t="str">
        <f>LOOKUP(Table1[[#This Row],[days_overdue]],{-9999,1,31,91,366,9999},{"0. Not Due","1. 0 to 30 days","2. 31 to 90 days","3. 91 to 365 days","4. Above 1 year"})</f>
        <v>1. 0 to 30 days</v>
      </c>
    </row>
    <row r="160" spans="1:8" x14ac:dyDescent="0.25">
      <c r="A160" t="s">
        <v>23</v>
      </c>
      <c r="B160" t="s">
        <v>24</v>
      </c>
      <c r="C160" t="s">
        <v>306</v>
      </c>
      <c r="D160" s="1">
        <v>118996.17</v>
      </c>
      <c r="E160" s="2">
        <v>44143</v>
      </c>
      <c r="F160" s="2">
        <f>Table1[[#This Row],[date]]+$F$1</f>
        <v>44173</v>
      </c>
      <c r="G160" s="5">
        <f>$G$1-Table1[[#This Row],[maturity]]</f>
        <v>23</v>
      </c>
      <c r="H160" t="str">
        <f>LOOKUP(Table1[[#This Row],[days_overdue]],{-9999,1,31,91,366,9999},{"0. Not Due","1. 0 to 30 days","2. 31 to 90 days","3. 91 to 365 days","4. Above 1 year"})</f>
        <v>1. 0 to 30 days</v>
      </c>
    </row>
    <row r="161" spans="1:8" x14ac:dyDescent="0.25">
      <c r="A161" t="s">
        <v>23</v>
      </c>
      <c r="B161" t="s">
        <v>24</v>
      </c>
      <c r="C161" t="s">
        <v>233</v>
      </c>
      <c r="D161" s="1">
        <v>109704.81</v>
      </c>
      <c r="E161" s="2">
        <v>44182</v>
      </c>
      <c r="F161" s="2">
        <f>Table1[[#This Row],[date]]+$F$1</f>
        <v>44212</v>
      </c>
      <c r="G161" s="5">
        <f>$G$1-Table1[[#This Row],[maturity]]</f>
        <v>-16</v>
      </c>
      <c r="H161" t="str">
        <f>LOOKUP(Table1[[#This Row],[days_overdue]],{-9999,1,31,91,366,9999},{"0. Not Due","1. 0 to 30 days","2. 31 to 90 days","3. 91 to 365 days","4. Above 1 year"})</f>
        <v>0. Not Due</v>
      </c>
    </row>
    <row r="162" spans="1:8" x14ac:dyDescent="0.25">
      <c r="A162" t="s">
        <v>61</v>
      </c>
      <c r="B162" t="s">
        <v>62</v>
      </c>
      <c r="C162" t="s">
        <v>218</v>
      </c>
      <c r="D162" s="1">
        <v>169018.23</v>
      </c>
      <c r="E162" s="2">
        <v>44137</v>
      </c>
      <c r="F162" s="2">
        <f>Table1[[#This Row],[date]]+$F$1</f>
        <v>44167</v>
      </c>
      <c r="G162" s="5">
        <f>$G$1-Table1[[#This Row],[maturity]]</f>
        <v>29</v>
      </c>
      <c r="H162" t="str">
        <f>LOOKUP(Table1[[#This Row],[days_overdue]],{-9999,1,31,91,366,9999},{"0. Not Due","1. 0 to 30 days","2. 31 to 90 days","3. 91 to 365 days","4. Above 1 year"})</f>
        <v>1. 0 to 30 days</v>
      </c>
    </row>
    <row r="163" spans="1:8" x14ac:dyDescent="0.25">
      <c r="A163" t="s">
        <v>61</v>
      </c>
      <c r="B163" t="s">
        <v>62</v>
      </c>
      <c r="C163" t="s">
        <v>285</v>
      </c>
      <c r="D163" s="1">
        <v>153869.91</v>
      </c>
      <c r="E163" s="2">
        <v>44139</v>
      </c>
      <c r="F163" s="2">
        <f>Table1[[#This Row],[date]]+$F$1</f>
        <v>44169</v>
      </c>
      <c r="G163" s="5">
        <f>$G$1-Table1[[#This Row],[maturity]]</f>
        <v>27</v>
      </c>
      <c r="H163" t="str">
        <f>LOOKUP(Table1[[#This Row],[days_overdue]],{-9999,1,31,91,366,9999},{"0. Not Due","1. 0 to 30 days","2. 31 to 90 days","3. 91 to 365 days","4. Above 1 year"})</f>
        <v>1. 0 to 30 days</v>
      </c>
    </row>
    <row r="164" spans="1:8" x14ac:dyDescent="0.25">
      <c r="A164" t="s">
        <v>61</v>
      </c>
      <c r="B164" t="s">
        <v>62</v>
      </c>
      <c r="C164" t="s">
        <v>63</v>
      </c>
      <c r="D164" s="1">
        <v>85077.91</v>
      </c>
      <c r="E164" s="2">
        <v>44184</v>
      </c>
      <c r="F164" s="2">
        <f>Table1[[#This Row],[date]]+$F$1</f>
        <v>44214</v>
      </c>
      <c r="G164" s="5">
        <f>$G$1-Table1[[#This Row],[maturity]]</f>
        <v>-18</v>
      </c>
      <c r="H164" t="str">
        <f>LOOKUP(Table1[[#This Row],[days_overdue]],{-9999,1,31,91,366,9999},{"0. Not Due","1. 0 to 30 days","2. 31 to 90 days","3. 91 to 365 days","4. Above 1 year"})</f>
        <v>0. Not Due</v>
      </c>
    </row>
    <row r="165" spans="1:8" x14ac:dyDescent="0.25">
      <c r="A165" t="s">
        <v>61</v>
      </c>
      <c r="B165" t="s">
        <v>62</v>
      </c>
      <c r="C165" t="s">
        <v>275</v>
      </c>
      <c r="D165" s="1">
        <v>79762.09</v>
      </c>
      <c r="E165" s="2">
        <v>44179</v>
      </c>
      <c r="F165" s="2">
        <f>Table1[[#This Row],[date]]+$F$1</f>
        <v>44209</v>
      </c>
      <c r="G165" s="5">
        <f>$G$1-Table1[[#This Row],[maturity]]</f>
        <v>-13</v>
      </c>
      <c r="H165" t="str">
        <f>LOOKUP(Table1[[#This Row],[days_overdue]],{-9999,1,31,91,366,9999},{"0. Not Due","1. 0 to 30 days","2. 31 to 90 days","3. 91 to 365 days","4. Above 1 year"})</f>
        <v>0. Not Due</v>
      </c>
    </row>
    <row r="166" spans="1:8" x14ac:dyDescent="0.25">
      <c r="A166" t="s">
        <v>61</v>
      </c>
      <c r="B166" t="s">
        <v>62</v>
      </c>
      <c r="C166" t="s">
        <v>307</v>
      </c>
      <c r="D166" s="1">
        <v>217112.38</v>
      </c>
      <c r="E166" s="2">
        <v>44166</v>
      </c>
      <c r="F166" s="2">
        <f>Table1[[#This Row],[date]]+$F$1</f>
        <v>44196</v>
      </c>
      <c r="G166" s="5">
        <f>$G$1-Table1[[#This Row],[maturity]]</f>
        <v>0</v>
      </c>
      <c r="H166" t="str">
        <f>LOOKUP(Table1[[#This Row],[days_overdue]],{-9999,1,31,91,366,9999},{"0. Not Due","1. 0 to 30 days","2. 31 to 90 days","3. 91 to 365 days","4. Above 1 year"})</f>
        <v>0. Not Due</v>
      </c>
    </row>
    <row r="167" spans="1:8" x14ac:dyDescent="0.25">
      <c r="A167" t="s">
        <v>87</v>
      </c>
      <c r="B167" t="s">
        <v>88</v>
      </c>
      <c r="C167" t="s">
        <v>331</v>
      </c>
      <c r="D167" s="1">
        <v>147294.6</v>
      </c>
      <c r="E167" s="2">
        <v>44144</v>
      </c>
      <c r="F167" s="2">
        <f>Table1[[#This Row],[date]]+$F$1</f>
        <v>44174</v>
      </c>
      <c r="G167" s="5">
        <f>$G$1-Table1[[#This Row],[maturity]]</f>
        <v>22</v>
      </c>
      <c r="H167" t="str">
        <f>LOOKUP(Table1[[#This Row],[days_overdue]],{-9999,1,31,91,366,9999},{"0. Not Due","1. 0 to 30 days","2. 31 to 90 days","3. 91 to 365 days","4. Above 1 year"})</f>
        <v>1. 0 to 30 days</v>
      </c>
    </row>
    <row r="168" spans="1:8" x14ac:dyDescent="0.25">
      <c r="A168" t="s">
        <v>106</v>
      </c>
      <c r="B168" t="s">
        <v>107</v>
      </c>
      <c r="C168" t="s">
        <v>312</v>
      </c>
      <c r="D168" s="1">
        <v>46831.56</v>
      </c>
      <c r="E168" s="2">
        <v>44193</v>
      </c>
      <c r="F168" s="2">
        <f>Table1[[#This Row],[date]]+$F$1</f>
        <v>44223</v>
      </c>
      <c r="G168" s="5">
        <f>$G$1-Table1[[#This Row],[maturity]]</f>
        <v>-27</v>
      </c>
      <c r="H168" t="str">
        <f>LOOKUP(Table1[[#This Row],[days_overdue]],{-9999,1,31,91,366,9999},{"0. Not Due","1. 0 to 30 days","2. 31 to 90 days","3. 91 to 365 days","4. Above 1 year"})</f>
        <v>0. Not Due</v>
      </c>
    </row>
    <row r="169" spans="1:8" x14ac:dyDescent="0.25">
      <c r="A169" t="s">
        <v>21</v>
      </c>
      <c r="B169" t="s">
        <v>22</v>
      </c>
      <c r="C169" t="s">
        <v>194</v>
      </c>
      <c r="D169" s="1">
        <v>173887.25</v>
      </c>
      <c r="E169" s="2">
        <v>44175</v>
      </c>
      <c r="F169" s="2">
        <f>Table1[[#This Row],[date]]+$F$1</f>
        <v>44205</v>
      </c>
      <c r="G169" s="5">
        <f>$G$1-Table1[[#This Row],[maturity]]</f>
        <v>-9</v>
      </c>
      <c r="H169" t="str">
        <f>LOOKUP(Table1[[#This Row],[days_overdue]],{-9999,1,31,91,366,9999},{"0. Not Due","1. 0 to 30 days","2. 31 to 90 days","3. 91 to 365 days","4. Above 1 year"})</f>
        <v>0. Not Due</v>
      </c>
    </row>
    <row r="170" spans="1:8" x14ac:dyDescent="0.25">
      <c r="A170" t="s">
        <v>138</v>
      </c>
      <c r="B170" t="s">
        <v>139</v>
      </c>
      <c r="C170" t="s">
        <v>182</v>
      </c>
      <c r="D170" s="1">
        <v>194444.97</v>
      </c>
      <c r="E170" s="2">
        <v>44162</v>
      </c>
      <c r="F170" s="2">
        <f>Table1[[#This Row],[date]]+$F$1</f>
        <v>44192</v>
      </c>
      <c r="G170" s="5">
        <f>$G$1-Table1[[#This Row],[maturity]]</f>
        <v>4</v>
      </c>
      <c r="H170" t="str">
        <f>LOOKUP(Table1[[#This Row],[days_overdue]],{-9999,1,31,91,366,9999},{"0. Not Due","1. 0 to 30 days","2. 31 to 90 days","3. 91 to 365 days","4. Above 1 year"})</f>
        <v>1. 0 to 30 days</v>
      </c>
    </row>
    <row r="171" spans="1:8" x14ac:dyDescent="0.25">
      <c r="A171" t="s">
        <v>138</v>
      </c>
      <c r="B171" t="s">
        <v>139</v>
      </c>
      <c r="C171" t="s">
        <v>270</v>
      </c>
      <c r="D171" s="1">
        <v>145883.31</v>
      </c>
      <c r="E171" s="2">
        <v>44147</v>
      </c>
      <c r="F171" s="2">
        <f>Table1[[#This Row],[date]]+$F$1</f>
        <v>44177</v>
      </c>
      <c r="G171" s="5">
        <f>$G$1-Table1[[#This Row],[maturity]]</f>
        <v>19</v>
      </c>
      <c r="H171" t="str">
        <f>LOOKUP(Table1[[#This Row],[days_overdue]],{-9999,1,31,91,366,9999},{"0. Not Due","1. 0 to 30 days","2. 31 to 90 days","3. 91 to 365 days","4. Above 1 year"})</f>
        <v>1. 0 to 30 days</v>
      </c>
    </row>
    <row r="172" spans="1:8" x14ac:dyDescent="0.25">
      <c r="A172" t="s">
        <v>148</v>
      </c>
      <c r="B172" t="s">
        <v>149</v>
      </c>
      <c r="C172" t="s">
        <v>294</v>
      </c>
      <c r="D172" s="1">
        <v>192993.24</v>
      </c>
      <c r="E172" s="2">
        <v>44141</v>
      </c>
      <c r="F172" s="2">
        <f>Table1[[#This Row],[date]]+$F$1</f>
        <v>44171</v>
      </c>
      <c r="G172" s="5">
        <f>$G$1-Table1[[#This Row],[maturity]]</f>
        <v>25</v>
      </c>
      <c r="H172" t="str">
        <f>LOOKUP(Table1[[#This Row],[days_overdue]],{-9999,1,31,91,366,9999},{"0. Not Due","1. 0 to 30 days","2. 31 to 90 days","3. 91 to 365 days","4. Above 1 year"})</f>
        <v>1. 0 to 30 days</v>
      </c>
    </row>
    <row r="173" spans="1:8" x14ac:dyDescent="0.25">
      <c r="A173" t="s">
        <v>148</v>
      </c>
      <c r="B173" t="s">
        <v>149</v>
      </c>
      <c r="C173" t="s">
        <v>271</v>
      </c>
      <c r="D173" s="1">
        <v>243617.13</v>
      </c>
      <c r="E173" s="2">
        <v>44186</v>
      </c>
      <c r="F173" s="2">
        <f>Table1[[#This Row],[date]]+$F$1</f>
        <v>44216</v>
      </c>
      <c r="G173" s="5">
        <f>$G$1-Table1[[#This Row],[maturity]]</f>
        <v>-20</v>
      </c>
      <c r="H173" t="str">
        <f>LOOKUP(Table1[[#This Row],[days_overdue]],{-9999,1,31,91,366,9999},{"0. Not Due","1. 0 to 30 days","2. 31 to 90 days","3. 91 to 365 days","4. Above 1 year"})</f>
        <v>0. Not Due</v>
      </c>
    </row>
    <row r="174" spans="1:8" x14ac:dyDescent="0.25">
      <c r="A174" t="s">
        <v>148</v>
      </c>
      <c r="B174" t="s">
        <v>149</v>
      </c>
      <c r="C174" t="s">
        <v>296</v>
      </c>
      <c r="D174" s="1">
        <v>228376.47</v>
      </c>
      <c r="E174" s="2">
        <v>44177</v>
      </c>
      <c r="F174" s="2">
        <f>Table1[[#This Row],[date]]+$F$1</f>
        <v>44207</v>
      </c>
      <c r="G174" s="5">
        <f>$G$1-Table1[[#This Row],[maturity]]</f>
        <v>-11</v>
      </c>
      <c r="H174" t="str">
        <f>LOOKUP(Table1[[#This Row],[days_overdue]],{-9999,1,31,91,366,9999},{"0. Not Due","1. 0 to 30 days","2. 31 to 90 days","3. 91 to 365 days","4. Above 1 year"})</f>
        <v>0. Not Due</v>
      </c>
    </row>
    <row r="175" spans="1:8" x14ac:dyDescent="0.25">
      <c r="A175" t="s">
        <v>41</v>
      </c>
      <c r="B175" t="s">
        <v>42</v>
      </c>
      <c r="C175" t="s">
        <v>162</v>
      </c>
      <c r="D175" s="1">
        <v>93932.12</v>
      </c>
      <c r="E175" s="2">
        <v>44195</v>
      </c>
      <c r="F175" s="2">
        <f>Table1[[#This Row],[date]]+$F$1</f>
        <v>44225</v>
      </c>
      <c r="G175" s="5">
        <f>$G$1-Table1[[#This Row],[maturity]]</f>
        <v>-29</v>
      </c>
      <c r="H175" t="str">
        <f>LOOKUP(Table1[[#This Row],[days_overdue]],{-9999,1,31,91,366,9999},{"0. Not Due","1. 0 to 30 days","2. 31 to 90 days","3. 91 to 365 days","4. Above 1 year"})</f>
        <v>0. Not Due</v>
      </c>
    </row>
    <row r="176" spans="1:8" x14ac:dyDescent="0.25">
      <c r="A176" t="s">
        <v>41</v>
      </c>
      <c r="B176" t="s">
        <v>42</v>
      </c>
      <c r="C176" t="s">
        <v>241</v>
      </c>
      <c r="D176" s="1">
        <v>92470.91</v>
      </c>
      <c r="E176" s="2">
        <v>44178</v>
      </c>
      <c r="F176" s="2">
        <f>Table1[[#This Row],[date]]+$F$1</f>
        <v>44208</v>
      </c>
      <c r="G176" s="5">
        <f>$G$1-Table1[[#This Row],[maturity]]</f>
        <v>-12</v>
      </c>
      <c r="H176" t="str">
        <f>LOOKUP(Table1[[#This Row],[days_overdue]],{-9999,1,31,91,366,9999},{"0. Not Due","1. 0 to 30 days","2. 31 to 90 days","3. 91 to 365 days","4. Above 1 year"})</f>
        <v>0. Not Due</v>
      </c>
    </row>
    <row r="177" spans="1:8" x14ac:dyDescent="0.25">
      <c r="A177" t="s">
        <v>41</v>
      </c>
      <c r="B177" t="s">
        <v>42</v>
      </c>
      <c r="C177" t="s">
        <v>309</v>
      </c>
      <c r="D177" s="1">
        <v>101471.22</v>
      </c>
      <c r="E177" s="2">
        <v>44194</v>
      </c>
      <c r="F177" s="2">
        <f>Table1[[#This Row],[date]]+$F$1</f>
        <v>44224</v>
      </c>
      <c r="G177" s="5">
        <f>$G$1-Table1[[#This Row],[maturity]]</f>
        <v>-28</v>
      </c>
      <c r="H177" t="str">
        <f>LOOKUP(Table1[[#This Row],[days_overdue]],{-9999,1,31,91,366,9999},{"0. Not Due","1. 0 to 30 days","2. 31 to 90 days","3. 91 to 365 days","4. Above 1 year"})</f>
        <v>0. Not Due</v>
      </c>
    </row>
    <row r="178" spans="1:8" x14ac:dyDescent="0.25">
      <c r="A178" t="s">
        <v>28</v>
      </c>
      <c r="B178" t="s">
        <v>29</v>
      </c>
      <c r="C178" t="s">
        <v>280</v>
      </c>
      <c r="D178" s="1">
        <v>187763.78</v>
      </c>
      <c r="E178" s="2">
        <v>44156</v>
      </c>
      <c r="F178" s="2">
        <f>Table1[[#This Row],[date]]+$F$1</f>
        <v>44186</v>
      </c>
      <c r="G178" s="5">
        <f>$G$1-Table1[[#This Row],[maturity]]</f>
        <v>10</v>
      </c>
      <c r="H178" t="str">
        <f>LOOKUP(Table1[[#This Row],[days_overdue]],{-9999,1,31,91,366,9999},{"0. Not Due","1. 0 to 30 days","2. 31 to 90 days","3. 91 to 365 days","4. Above 1 year"})</f>
        <v>1. 0 to 30 days</v>
      </c>
    </row>
    <row r="179" spans="1:8" x14ac:dyDescent="0.25">
      <c r="A179" t="s">
        <v>28</v>
      </c>
      <c r="B179" t="s">
        <v>29</v>
      </c>
      <c r="C179" t="s">
        <v>185</v>
      </c>
      <c r="D179" s="1">
        <v>37581.24</v>
      </c>
      <c r="E179" s="2">
        <v>44189</v>
      </c>
      <c r="F179" s="2">
        <f>Table1[[#This Row],[date]]+$F$1</f>
        <v>44219</v>
      </c>
      <c r="G179" s="5">
        <f>$G$1-Table1[[#This Row],[maturity]]</f>
        <v>-23</v>
      </c>
      <c r="H179" t="str">
        <f>LOOKUP(Table1[[#This Row],[days_overdue]],{-9999,1,31,91,366,9999},{"0. Not Due","1. 0 to 30 days","2. 31 to 90 days","3. 91 to 365 days","4. Above 1 year"})</f>
        <v>0. Not Due</v>
      </c>
    </row>
    <row r="180" spans="1:8" x14ac:dyDescent="0.25">
      <c r="A180" t="s">
        <v>28</v>
      </c>
      <c r="B180" t="s">
        <v>29</v>
      </c>
      <c r="C180" t="s">
        <v>274</v>
      </c>
      <c r="D180" s="1">
        <v>58348.18</v>
      </c>
      <c r="E180" s="2">
        <v>44180</v>
      </c>
      <c r="F180" s="2">
        <f>Table1[[#This Row],[date]]+$F$1</f>
        <v>44210</v>
      </c>
      <c r="G180" s="5">
        <f>$G$1-Table1[[#This Row],[maturity]]</f>
        <v>-14</v>
      </c>
      <c r="H180" t="str">
        <f>LOOKUP(Table1[[#This Row],[days_overdue]],{-9999,1,31,91,366,9999},{"0. Not Due","1. 0 to 30 days","2. 31 to 90 days","3. 91 to 365 days","4. Above 1 year"})</f>
        <v>0. Not Due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3C7032-282F-4E66-BB71-CA29C464D26D}"/>
</file>

<file path=customXml/itemProps2.xml><?xml version="1.0" encoding="utf-8"?>
<ds:datastoreItem xmlns:ds="http://schemas.openxmlformats.org/officeDocument/2006/customXml" ds:itemID="{105EC277-BC7E-4079-BBB5-729709BAF6FB}"/>
</file>

<file path=customXml/itemProps3.xml><?xml version="1.0" encoding="utf-8"?>
<ds:datastoreItem xmlns:ds="http://schemas.openxmlformats.org/officeDocument/2006/customXml" ds:itemID="{D0343C0D-4B67-4234-9662-BB90A95FD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AgeingReport</vt:lpstr>
      <vt:lpstr>Pivot Table</vt:lpstr>
      <vt:lpstr>Open Invoices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2015-06-05T18:17:20Z</dcterms:created>
  <dcterms:modified xsi:type="dcterms:W3CDTF">2020-09-25T06:29:09Z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