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inaCreatures/Shared Documents/General/5. Blog Posts/Rolling Forecasts/"/>
    </mc:Choice>
  </mc:AlternateContent>
  <xr:revisionPtr revIDLastSave="121" documentId="8_{AA75972B-223A-47D6-9466-5E5C849F3528}" xr6:coauthVersionLast="45" xr6:coauthVersionMax="45" xr10:uidLastSave="{B6DCB812-8934-49F0-8780-D79DFC0A975F}"/>
  <bookViews>
    <workbookView xWindow="-28920" yWindow="-120" windowWidth="29040" windowHeight="15990" xr2:uid="{D1ECC8A5-733B-4AFE-9F8E-EDA884A44AD3}"/>
  </bookViews>
  <sheets>
    <sheet name="RF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1" l="1"/>
  <c r="F22" i="1"/>
  <c r="G22" i="1"/>
  <c r="H22" i="1"/>
  <c r="I22" i="1"/>
  <c r="J22" i="1"/>
  <c r="J24" i="1" s="1"/>
  <c r="K22" i="1"/>
  <c r="L22" i="1"/>
  <c r="L27" i="1" s="1"/>
  <c r="M22" i="1"/>
  <c r="N22" i="1"/>
  <c r="O22" i="1"/>
  <c r="Q22" i="1"/>
  <c r="R22" i="1"/>
  <c r="R24" i="1" s="1"/>
  <c r="S22" i="1"/>
  <c r="T22" i="1"/>
  <c r="T27" i="1" s="1"/>
  <c r="U22" i="1"/>
  <c r="AH22" i="1"/>
  <c r="AH24" i="1" s="1"/>
  <c r="AI22" i="1"/>
  <c r="AJ22" i="1"/>
  <c r="AJ27" i="1" s="1"/>
  <c r="AK22" i="1"/>
  <c r="AL22" i="1"/>
  <c r="AM22" i="1"/>
  <c r="E24" i="1"/>
  <c r="F24" i="1"/>
  <c r="G24" i="1"/>
  <c r="G25" i="1" s="1"/>
  <c r="H24" i="1"/>
  <c r="I24" i="1"/>
  <c r="I25" i="1" s="1"/>
  <c r="K24" i="1"/>
  <c r="M24" i="1"/>
  <c r="N24" i="1"/>
  <c r="O24" i="1"/>
  <c r="O25" i="1" s="1"/>
  <c r="Q24" i="1"/>
  <c r="Q25" i="1" s="1"/>
  <c r="S24" i="1"/>
  <c r="U24" i="1"/>
  <c r="AI24" i="1"/>
  <c r="AK24" i="1"/>
  <c r="AL24" i="1"/>
  <c r="AM24" i="1"/>
  <c r="E25" i="1"/>
  <c r="F25" i="1"/>
  <c r="F29" i="1" s="1"/>
  <c r="F32" i="1" s="1"/>
  <c r="H25" i="1"/>
  <c r="K25" i="1"/>
  <c r="M25" i="1"/>
  <c r="N25" i="1"/>
  <c r="N29" i="1" s="1"/>
  <c r="N32" i="1" s="1"/>
  <c r="S25" i="1"/>
  <c r="U25" i="1"/>
  <c r="AI25" i="1"/>
  <c r="AJ25" i="1"/>
  <c r="AJ30" i="1" s="1"/>
  <c r="AK25" i="1"/>
  <c r="AL25" i="1"/>
  <c r="AL29" i="1" s="1"/>
  <c r="AL32" i="1" s="1"/>
  <c r="AM25" i="1"/>
  <c r="E27" i="1"/>
  <c r="F27" i="1"/>
  <c r="G27" i="1"/>
  <c r="H27" i="1"/>
  <c r="I27" i="1"/>
  <c r="I28" i="1" s="1"/>
  <c r="I31" i="1" s="1"/>
  <c r="K27" i="1"/>
  <c r="K28" i="1" s="1"/>
  <c r="M27" i="1"/>
  <c r="N27" i="1"/>
  <c r="O27" i="1"/>
  <c r="Q27" i="1"/>
  <c r="Q28" i="1" s="1"/>
  <c r="Q31" i="1" s="1"/>
  <c r="S27" i="1"/>
  <c r="S28" i="1" s="1"/>
  <c r="U27" i="1"/>
  <c r="AI27" i="1"/>
  <c r="AK27" i="1"/>
  <c r="AL27" i="1"/>
  <c r="AM27" i="1"/>
  <c r="E28" i="1"/>
  <c r="F28" i="1"/>
  <c r="F31" i="1" s="1"/>
  <c r="G28" i="1"/>
  <c r="H28" i="1"/>
  <c r="H31" i="1" s="1"/>
  <c r="M28" i="1"/>
  <c r="N28" i="1"/>
  <c r="N31" i="1" s="1"/>
  <c r="O28" i="1"/>
  <c r="U28" i="1"/>
  <c r="AI28" i="1"/>
  <c r="AK28" i="1"/>
  <c r="AL28" i="1"/>
  <c r="AL31" i="1" s="1"/>
  <c r="AM28" i="1"/>
  <c r="E29" i="1"/>
  <c r="E32" i="1" s="1"/>
  <c r="M29" i="1"/>
  <c r="M32" i="1" s="1"/>
  <c r="U29" i="1"/>
  <c r="U32" i="1" s="1"/>
  <c r="AI29" i="1"/>
  <c r="AI32" i="1" s="1"/>
  <c r="AK29" i="1"/>
  <c r="AK32" i="1" s="1"/>
  <c r="AM29" i="1"/>
  <c r="AM32" i="1" s="1"/>
  <c r="E30" i="1"/>
  <c r="H30" i="1"/>
  <c r="K30" i="1"/>
  <c r="M30" i="1"/>
  <c r="S30" i="1"/>
  <c r="U30" i="1"/>
  <c r="AI30" i="1"/>
  <c r="AK30" i="1"/>
  <c r="AM30" i="1"/>
  <c r="E31" i="1"/>
  <c r="G31" i="1"/>
  <c r="M31" i="1"/>
  <c r="O31" i="1"/>
  <c r="U31" i="1"/>
  <c r="AI31" i="1"/>
  <c r="AK31" i="1"/>
  <c r="AM31" i="1"/>
  <c r="AM9" i="1"/>
  <c r="AM13" i="1"/>
  <c r="AM18" i="1" s="1"/>
  <c r="AM17" i="1"/>
  <c r="AM19" i="1"/>
  <c r="AM6" i="1" s="1"/>
  <c r="Q13" i="1"/>
  <c r="Q9" i="1"/>
  <c r="AC6" i="1"/>
  <c r="AK6" i="1"/>
  <c r="V9" i="1"/>
  <c r="AH9" i="1"/>
  <c r="AH18" i="1" s="1"/>
  <c r="AI9" i="1"/>
  <c r="AJ9" i="1"/>
  <c r="AJ17" i="1" s="1"/>
  <c r="AK9" i="1"/>
  <c r="AL9" i="1"/>
  <c r="V13" i="1"/>
  <c r="V18" i="1" s="1"/>
  <c r="V22" i="1" s="1"/>
  <c r="AH13" i="1"/>
  <c r="AI13" i="1"/>
  <c r="AI17" i="1" s="1"/>
  <c r="AJ13" i="1"/>
  <c r="AK13" i="1"/>
  <c r="AL13" i="1"/>
  <c r="AH17" i="1"/>
  <c r="AK17" i="1"/>
  <c r="AL17" i="1"/>
  <c r="AK18" i="1"/>
  <c r="AL18" i="1"/>
  <c r="V19" i="1"/>
  <c r="V6" i="1" s="1"/>
  <c r="W19" i="1"/>
  <c r="W6" i="1" s="1"/>
  <c r="X19" i="1"/>
  <c r="X6" i="1" s="1"/>
  <c r="Y19" i="1"/>
  <c r="Y6" i="1" s="1"/>
  <c r="Z19" i="1"/>
  <c r="Z6" i="1" s="1"/>
  <c r="AA19" i="1"/>
  <c r="AA6" i="1" s="1"/>
  <c r="AB19" i="1"/>
  <c r="AB6" i="1" s="1"/>
  <c r="AC19" i="1"/>
  <c r="AD19" i="1"/>
  <c r="AD6" i="1" s="1"/>
  <c r="AE19" i="1"/>
  <c r="AE6" i="1" s="1"/>
  <c r="AF19" i="1"/>
  <c r="AF6" i="1" s="1"/>
  <c r="AG19" i="1"/>
  <c r="AG6" i="1" s="1"/>
  <c r="AH19" i="1"/>
  <c r="AH6" i="1" s="1"/>
  <c r="AI19" i="1"/>
  <c r="AI6" i="1" s="1"/>
  <c r="AJ19" i="1"/>
  <c r="AJ6" i="1" s="1"/>
  <c r="AK19" i="1"/>
  <c r="AL19" i="1"/>
  <c r="AL6" i="1" s="1"/>
  <c r="E6" i="1"/>
  <c r="K6" i="1"/>
  <c r="L6" i="1"/>
  <c r="M6" i="1"/>
  <c r="E19" i="1"/>
  <c r="F19" i="1"/>
  <c r="F6" i="1" s="1"/>
  <c r="G19" i="1"/>
  <c r="G6" i="1" s="1"/>
  <c r="H19" i="1"/>
  <c r="H6" i="1" s="1"/>
  <c r="I19" i="1"/>
  <c r="I6" i="1" s="1"/>
  <c r="J19" i="1"/>
  <c r="J6" i="1" s="1"/>
  <c r="K19" i="1"/>
  <c r="L19" i="1"/>
  <c r="M19" i="1"/>
  <c r="N19" i="1"/>
  <c r="O19" i="1"/>
  <c r="O6" i="1" s="1"/>
  <c r="P19" i="1"/>
  <c r="P6" i="1" s="1"/>
  <c r="Q19" i="1"/>
  <c r="Q6" i="1" s="1"/>
  <c r="R19" i="1"/>
  <c r="R6" i="1" s="1"/>
  <c r="S19" i="1"/>
  <c r="S6" i="1" s="1"/>
  <c r="T19" i="1"/>
  <c r="T6" i="1" s="1"/>
  <c r="U19" i="1"/>
  <c r="U6" i="1" s="1"/>
  <c r="E18" i="1"/>
  <c r="F18" i="1"/>
  <c r="G18" i="1"/>
  <c r="H18" i="1"/>
  <c r="I18" i="1"/>
  <c r="J18" i="1"/>
  <c r="K18" i="1"/>
  <c r="L18" i="1"/>
  <c r="M18" i="1"/>
  <c r="N18" i="1"/>
  <c r="O18" i="1"/>
  <c r="D18" i="1"/>
  <c r="D19" i="1"/>
  <c r="D6" i="1" s="1"/>
  <c r="U13" i="1"/>
  <c r="T13" i="1"/>
  <c r="S13" i="1"/>
  <c r="R13" i="1"/>
  <c r="P13" i="1"/>
  <c r="P9" i="1"/>
  <c r="E17" i="1"/>
  <c r="F17" i="1"/>
  <c r="G17" i="1"/>
  <c r="H17" i="1"/>
  <c r="I17" i="1"/>
  <c r="J17" i="1"/>
  <c r="K17" i="1"/>
  <c r="L17" i="1"/>
  <c r="M17" i="1"/>
  <c r="N17" i="1"/>
  <c r="O17" i="1"/>
  <c r="D17" i="1"/>
  <c r="D22" i="1" l="1"/>
  <c r="D27" i="1" s="1"/>
  <c r="P18" i="1"/>
  <c r="P22" i="1" s="1"/>
  <c r="W9" i="1"/>
  <c r="V17" i="1"/>
  <c r="W13" i="1"/>
  <c r="W18" i="1" s="1"/>
  <c r="W22" i="1" s="1"/>
  <c r="V25" i="1"/>
  <c r="V30" i="1" s="1"/>
  <c r="V24" i="1"/>
  <c r="V28" i="1"/>
  <c r="V31" i="1" s="1"/>
  <c r="V27" i="1"/>
  <c r="I29" i="1"/>
  <c r="I32" i="1" s="1"/>
  <c r="I30" i="1"/>
  <c r="Q29" i="1"/>
  <c r="Q32" i="1" s="1"/>
  <c r="Q30" i="1"/>
  <c r="G29" i="1"/>
  <c r="G32" i="1" s="1"/>
  <c r="G30" i="1"/>
  <c r="O29" i="1"/>
  <c r="O32" i="1" s="1"/>
  <c r="O30" i="1"/>
  <c r="K31" i="1"/>
  <c r="K29" i="1"/>
  <c r="K32" i="1" s="1"/>
  <c r="S29" i="1"/>
  <c r="S32" i="1" s="1"/>
  <c r="S31" i="1"/>
  <c r="AH27" i="1"/>
  <c r="R27" i="1"/>
  <c r="J27" i="1"/>
  <c r="AL30" i="1"/>
  <c r="N30" i="1"/>
  <c r="F30" i="1"/>
  <c r="AJ28" i="1"/>
  <c r="AJ31" i="1" s="1"/>
  <c r="T28" i="1"/>
  <c r="T31" i="1" s="1"/>
  <c r="L28" i="1"/>
  <c r="L31" i="1" s="1"/>
  <c r="AH25" i="1"/>
  <c r="R25" i="1"/>
  <c r="J25" i="1"/>
  <c r="H29" i="1"/>
  <c r="H32" i="1" s="1"/>
  <c r="AJ24" i="1"/>
  <c r="T24" i="1"/>
  <c r="T25" i="1" s="1"/>
  <c r="L24" i="1"/>
  <c r="L25" i="1" s="1"/>
  <c r="AH28" i="1"/>
  <c r="AH31" i="1" s="1"/>
  <c r="R28" i="1"/>
  <c r="R31" i="1" s="1"/>
  <c r="J28" i="1"/>
  <c r="J31" i="1" s="1"/>
  <c r="Q17" i="1"/>
  <c r="Q18" i="1"/>
  <c r="AJ18" i="1"/>
  <c r="AI18" i="1"/>
  <c r="N6" i="1"/>
  <c r="P17" i="1"/>
  <c r="D24" i="1" l="1"/>
  <c r="D25" i="1" s="1"/>
  <c r="D30" i="1" s="1"/>
  <c r="D28" i="1"/>
  <c r="D31" i="1" s="1"/>
  <c r="P27" i="1"/>
  <c r="P28" i="1" s="1"/>
  <c r="P31" i="1" s="1"/>
  <c r="P24" i="1"/>
  <c r="P25" i="1" s="1"/>
  <c r="W17" i="1"/>
  <c r="X9" i="1"/>
  <c r="W25" i="1"/>
  <c r="W24" i="1"/>
  <c r="W28" i="1"/>
  <c r="W31" i="1" s="1"/>
  <c r="W27" i="1"/>
  <c r="X13" i="1"/>
  <c r="V29" i="1"/>
  <c r="V32" i="1" s="1"/>
  <c r="J30" i="1"/>
  <c r="J29" i="1"/>
  <c r="J32" i="1" s="1"/>
  <c r="R30" i="1"/>
  <c r="R29" i="1"/>
  <c r="R32" i="1" s="1"/>
  <c r="AJ29" i="1"/>
  <c r="AJ32" i="1" s="1"/>
  <c r="AH30" i="1"/>
  <c r="AH29" i="1"/>
  <c r="AH32" i="1" s="1"/>
  <c r="L30" i="1"/>
  <c r="L29" i="1"/>
  <c r="L32" i="1" s="1"/>
  <c r="T30" i="1"/>
  <c r="T29" i="1"/>
  <c r="T32" i="1" s="1"/>
  <c r="R9" i="1"/>
  <c r="D29" i="1" l="1"/>
  <c r="D32" i="1" s="1"/>
  <c r="P30" i="1"/>
  <c r="P29" i="1"/>
  <c r="P32" i="1" s="1"/>
  <c r="Y9" i="1"/>
  <c r="X18" i="1"/>
  <c r="X22" i="1" s="1"/>
  <c r="X17" i="1"/>
  <c r="Y13" i="1"/>
  <c r="W30" i="1"/>
  <c r="W29" i="1"/>
  <c r="W32" i="1" s="1"/>
  <c r="R18" i="1"/>
  <c r="R17" i="1"/>
  <c r="S9" i="1"/>
  <c r="Z9" i="1" l="1"/>
  <c r="Y17" i="1"/>
  <c r="Y18" i="1"/>
  <c r="Y22" i="1" s="1"/>
  <c r="Z13" i="1"/>
  <c r="X25" i="1"/>
  <c r="X24" i="1"/>
  <c r="X28" i="1"/>
  <c r="X31" i="1" s="1"/>
  <c r="X27" i="1"/>
  <c r="T9" i="1"/>
  <c r="U9" i="1"/>
  <c r="S18" i="1"/>
  <c r="S17" i="1"/>
  <c r="AA9" i="1" l="1"/>
  <c r="X30" i="1"/>
  <c r="X29" i="1"/>
  <c r="X32" i="1" s="1"/>
  <c r="Y25" i="1"/>
  <c r="Y30" i="1" s="1"/>
  <c r="Y24" i="1"/>
  <c r="Y28" i="1"/>
  <c r="Y27" i="1"/>
  <c r="Z17" i="1"/>
  <c r="Z18" i="1"/>
  <c r="Z22" i="1" s="1"/>
  <c r="AA13" i="1"/>
  <c r="U18" i="1"/>
  <c r="U17" i="1"/>
  <c r="T18" i="1"/>
  <c r="T17" i="1"/>
  <c r="AB9" i="1" l="1"/>
  <c r="Z24" i="1"/>
  <c r="Z25" i="1"/>
  <c r="Z27" i="1"/>
  <c r="Z28" i="1"/>
  <c r="Z31" i="1" s="1"/>
  <c r="Y29" i="1"/>
  <c r="Y32" i="1" s="1"/>
  <c r="Y31" i="1"/>
  <c r="AA17" i="1"/>
  <c r="AA18" i="1"/>
  <c r="AA22" i="1" s="1"/>
  <c r="AB13" i="1"/>
  <c r="AC9" i="1" l="1"/>
  <c r="AA27" i="1"/>
  <c r="AA25" i="1"/>
  <c r="AA24" i="1"/>
  <c r="AA28" i="1"/>
  <c r="AA31" i="1" s="1"/>
  <c r="AB18" i="1"/>
  <c r="AB22" i="1" s="1"/>
  <c r="AB17" i="1"/>
  <c r="Z29" i="1"/>
  <c r="Z32" i="1" s="1"/>
  <c r="Z30" i="1"/>
  <c r="AC13" i="1"/>
  <c r="AD9" i="1" l="1"/>
  <c r="AB27" i="1"/>
  <c r="AB25" i="1"/>
  <c r="AB24" i="1"/>
  <c r="AB28" i="1"/>
  <c r="AB31" i="1" s="1"/>
  <c r="AA29" i="1"/>
  <c r="AA32" i="1" s="1"/>
  <c r="AA30" i="1"/>
  <c r="AC17" i="1"/>
  <c r="AC18" i="1"/>
  <c r="AC22" i="1" s="1"/>
  <c r="AD13" i="1"/>
  <c r="AE9" i="1" l="1"/>
  <c r="AB30" i="1"/>
  <c r="AB29" i="1"/>
  <c r="AB32" i="1" s="1"/>
  <c r="AC27" i="1"/>
  <c r="AC25" i="1"/>
  <c r="AC24" i="1"/>
  <c r="AC28" i="1"/>
  <c r="AC31" i="1" s="1"/>
  <c r="AD18" i="1"/>
  <c r="AD22" i="1" s="1"/>
  <c r="AD17" i="1"/>
  <c r="AE13" i="1"/>
  <c r="AG9" i="1" l="1"/>
  <c r="AF9" i="1"/>
  <c r="AC30" i="1"/>
  <c r="AC29" i="1"/>
  <c r="AC32" i="1" s="1"/>
  <c r="AD24" i="1"/>
  <c r="AD28" i="1"/>
  <c r="AD31" i="1" s="1"/>
  <c r="AD27" i="1"/>
  <c r="AD25" i="1"/>
  <c r="AE17" i="1"/>
  <c r="AE18" i="1"/>
  <c r="AE22" i="1" s="1"/>
  <c r="AG13" i="1"/>
  <c r="AF13" i="1"/>
  <c r="AE25" i="1" l="1"/>
  <c r="AE24" i="1"/>
  <c r="AE28" i="1"/>
  <c r="AE31" i="1" s="1"/>
  <c r="AE27" i="1"/>
  <c r="AD29" i="1"/>
  <c r="AD32" i="1" s="1"/>
  <c r="AD30" i="1"/>
  <c r="AF18" i="1"/>
  <c r="AF22" i="1" s="1"/>
  <c r="AF17" i="1"/>
  <c r="AG18" i="1"/>
  <c r="AG22" i="1" s="1"/>
  <c r="AG17" i="1"/>
  <c r="AF25" i="1" l="1"/>
  <c r="AF24" i="1"/>
  <c r="AF28" i="1"/>
  <c r="AF31" i="1" s="1"/>
  <c r="AF27" i="1"/>
  <c r="AG25" i="1"/>
  <c r="AG30" i="1" s="1"/>
  <c r="AG24" i="1"/>
  <c r="AG28" i="1"/>
  <c r="AG27" i="1"/>
  <c r="AE29" i="1"/>
  <c r="AE32" i="1" s="1"/>
  <c r="AE30" i="1"/>
  <c r="AG29" i="1" l="1"/>
  <c r="AG32" i="1" s="1"/>
  <c r="AG31" i="1"/>
  <c r="AF30" i="1"/>
  <c r="AF29" i="1"/>
  <c r="AF32" i="1" s="1"/>
</calcChain>
</file>

<file path=xl/sharedStrings.xml><?xml version="1.0" encoding="utf-8"?>
<sst xmlns="http://schemas.openxmlformats.org/spreadsheetml/2006/main" count="26" uniqueCount="23">
  <si>
    <t>Magnimetrics</t>
  </si>
  <si>
    <t>Driver</t>
  </si>
  <si>
    <t>Sales Volume</t>
  </si>
  <si>
    <t>Product 360 Camera</t>
  </si>
  <si>
    <t>Selling Price</t>
  </si>
  <si>
    <t>Historical Volume</t>
  </si>
  <si>
    <t>Historical Data</t>
  </si>
  <si>
    <t>Growth assumption</t>
  </si>
  <si>
    <t>360 Camera Sales</t>
  </si>
  <si>
    <t>360 Camera Sales Actual</t>
  </si>
  <si>
    <t>360 Camera Sales Reforecast</t>
  </si>
  <si>
    <t>Variance Analysis</t>
  </si>
  <si>
    <t>Volume Variance</t>
  </si>
  <si>
    <t>Price Variance</t>
  </si>
  <si>
    <t>Total Variance</t>
  </si>
  <si>
    <t>Total Sales Variance</t>
  </si>
  <si>
    <t>Volume Actual vs. Forecast</t>
  </si>
  <si>
    <t>Price Actual vs. Forecast</t>
  </si>
  <si>
    <t>At Actual Volume</t>
  </si>
  <si>
    <t>At Budgeted Price</t>
  </si>
  <si>
    <t>Sales Actual vs. Forecast</t>
  </si>
  <si>
    <t>Rolling Forecast Sales</t>
  </si>
  <si>
    <t>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</si>
</sst>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i/>
      <sz val="8"/>
      <color rgb="FF0070C0"/>
      <name val="Arial"/>
      <family val="2"/>
    </font>
    <font>
      <sz val="8"/>
      <color rgb="FF0070C0"/>
      <name val="Arial"/>
      <family val="2"/>
    </font>
    <font>
      <b/>
      <i/>
      <sz val="8"/>
      <color theme="1"/>
      <name val="Arial"/>
      <family val="2"/>
    </font>
    <font>
      <sz val="8"/>
      <color rgb="FF00B05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/>
    <xf numFmtId="0" fontId="4" fillId="3" borderId="0" xfId="0" applyFont="1" applyFill="1"/>
    <xf numFmtId="0" fontId="2" fillId="3" borderId="0" xfId="0" applyFont="1" applyFill="1"/>
    <xf numFmtId="0" fontId="9" fillId="0" borderId="0" xfId="0" applyFont="1"/>
    <xf numFmtId="164" fontId="10" fillId="0" borderId="0" xfId="2" applyNumberFormat="1" applyFont="1"/>
    <xf numFmtId="165" fontId="2" fillId="0" borderId="0" xfId="1" applyNumberFormat="1" applyFont="1"/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3" fontId="10" fillId="0" borderId="0" xfId="1" applyFont="1"/>
    <xf numFmtId="165" fontId="10" fillId="0" borderId="0" xfId="1" applyNumberFormat="1" applyFont="1"/>
    <xf numFmtId="17" fontId="8" fillId="2" borderId="0" xfId="0" applyNumberFormat="1" applyFont="1" applyFill="1" applyAlignment="1">
      <alignment horizontal="center"/>
    </xf>
    <xf numFmtId="0" fontId="12" fillId="0" borderId="0" xfId="0" applyFont="1"/>
    <xf numFmtId="165" fontId="12" fillId="0" borderId="0" xfId="1" applyNumberFormat="1" applyFont="1" applyAlignment="1">
      <alignment horizontal="center"/>
    </xf>
    <xf numFmtId="43" fontId="12" fillId="0" borderId="0" xfId="1" applyFont="1" applyAlignment="1">
      <alignment horizontal="center"/>
    </xf>
    <xf numFmtId="164" fontId="10" fillId="4" borderId="0" xfId="2" applyNumberFormat="1" applyFont="1" applyFill="1"/>
    <xf numFmtId="165" fontId="13" fillId="0" borderId="0" xfId="1" applyNumberFormat="1" applyFont="1" applyAlignment="1">
      <alignment horizontal="center"/>
    </xf>
    <xf numFmtId="43" fontId="13" fillId="0" borderId="0" xfId="1" applyFont="1"/>
    <xf numFmtId="165" fontId="2" fillId="0" borderId="0" xfId="1" applyNumberFormat="1" applyFont="1" applyAlignment="1">
      <alignment horizontal="center"/>
    </xf>
    <xf numFmtId="0" fontId="2" fillId="0" borderId="1" xfId="0" applyFont="1" applyBorder="1"/>
    <xf numFmtId="165" fontId="2" fillId="0" borderId="1" xfId="1" applyNumberFormat="1" applyFont="1" applyBorder="1" applyAlignment="1">
      <alignment horizontal="center"/>
    </xf>
    <xf numFmtId="0" fontId="5" fillId="0" borderId="1" xfId="0" applyFont="1" applyBorder="1"/>
    <xf numFmtId="165" fontId="5" fillId="0" borderId="1" xfId="1" applyNumberFormat="1" applyFont="1" applyBorder="1"/>
    <xf numFmtId="165" fontId="5" fillId="0" borderId="1" xfId="1" applyNumberFormat="1" applyFont="1" applyBorder="1" applyAlignment="1">
      <alignment horizontal="center"/>
    </xf>
    <xf numFmtId="0" fontId="11" fillId="0" borderId="0" xfId="0" applyFont="1"/>
    <xf numFmtId="0" fontId="4" fillId="5" borderId="1" xfId="0" applyFont="1" applyFill="1" applyBorder="1"/>
    <xf numFmtId="165" fontId="2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4">
    <dxf>
      <fill>
        <patternFill>
          <bgColor theme="9" tint="0.79998168889431442"/>
        </patternFill>
      </fill>
    </dxf>
    <dxf>
      <fill>
        <patternFill>
          <bgColor rgb="FFFFD3D3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137A-85F6-4ACF-9045-5C000321C79F}">
  <sheetPr codeName="Sheet1"/>
  <dimension ref="B2:AM32"/>
  <sheetViews>
    <sheetView showGridLines="0" tabSelected="1" zoomScaleNormal="100" workbookViewId="0">
      <pane xSplit="3" topLeftCell="D1" activePane="topRight" state="frozen"/>
      <selection pane="topRight" activeCell="M38" sqref="M38"/>
    </sheetView>
  </sheetViews>
  <sheetFormatPr defaultRowHeight="11.25" x14ac:dyDescent="0.2"/>
  <cols>
    <col min="1" max="1" width="2" style="1" customWidth="1"/>
    <col min="2" max="2" width="24.85546875" style="1" bestFit="1" customWidth="1"/>
    <col min="3" max="3" width="9.140625" style="1"/>
    <col min="4" max="4" width="11.140625" style="1" bestFit="1" customWidth="1"/>
    <col min="5" max="39" width="9.140625" style="1"/>
    <col min="40" max="40" width="9.140625" style="1" customWidth="1"/>
    <col min="41" max="16384" width="9.140625" style="1"/>
  </cols>
  <sheetData>
    <row r="2" spans="2:39" ht="15.75" x14ac:dyDescent="0.25">
      <c r="B2" s="2" t="s">
        <v>21</v>
      </c>
    </row>
    <row r="3" spans="2:39" ht="12" x14ac:dyDescent="0.2">
      <c r="B3" s="4" t="s">
        <v>0</v>
      </c>
    </row>
    <row r="5" spans="2:39" x14ac:dyDescent="0.2">
      <c r="B5" s="5" t="s">
        <v>22</v>
      </c>
    </row>
    <row r="6" spans="2:39" x14ac:dyDescent="0.2">
      <c r="D6" s="13" t="str">
        <f>IF(D19=0,"FC","ACT")</f>
        <v>ACT</v>
      </c>
      <c r="E6" s="13" t="str">
        <f t="shared" ref="E6:U6" si="0">IF(E19=0,"FC","ACT")</f>
        <v>ACT</v>
      </c>
      <c r="F6" s="13" t="str">
        <f t="shared" si="0"/>
        <v>ACT</v>
      </c>
      <c r="G6" s="13" t="str">
        <f t="shared" si="0"/>
        <v>ACT</v>
      </c>
      <c r="H6" s="13" t="str">
        <f t="shared" si="0"/>
        <v>ACT</v>
      </c>
      <c r="I6" s="13" t="str">
        <f t="shared" si="0"/>
        <v>ACT</v>
      </c>
      <c r="J6" s="13" t="str">
        <f t="shared" si="0"/>
        <v>ACT</v>
      </c>
      <c r="K6" s="13" t="str">
        <f t="shared" si="0"/>
        <v>ACT</v>
      </c>
      <c r="L6" s="13" t="str">
        <f t="shared" si="0"/>
        <v>ACT</v>
      </c>
      <c r="M6" s="13" t="str">
        <f t="shared" si="0"/>
        <v>ACT</v>
      </c>
      <c r="N6" s="13" t="str">
        <f t="shared" si="0"/>
        <v>ACT</v>
      </c>
      <c r="O6" s="13" t="str">
        <f t="shared" si="0"/>
        <v>ACT</v>
      </c>
      <c r="P6" s="13" t="str">
        <f t="shared" si="0"/>
        <v>ACT</v>
      </c>
      <c r="Q6" s="13" t="str">
        <f t="shared" si="0"/>
        <v>ACT</v>
      </c>
      <c r="R6" s="13" t="str">
        <f t="shared" si="0"/>
        <v>ACT</v>
      </c>
      <c r="S6" s="13" t="str">
        <f t="shared" si="0"/>
        <v>ACT</v>
      </c>
      <c r="T6" s="13" t="str">
        <f t="shared" si="0"/>
        <v>ACT</v>
      </c>
      <c r="U6" s="13" t="str">
        <f t="shared" si="0"/>
        <v>ACT</v>
      </c>
      <c r="V6" s="13" t="str">
        <f t="shared" ref="V6:AL6" si="1">IF(V19=0,"FC","ACT")</f>
        <v>FC</v>
      </c>
      <c r="W6" s="13" t="str">
        <f t="shared" si="1"/>
        <v>FC</v>
      </c>
      <c r="X6" s="13" t="str">
        <f t="shared" si="1"/>
        <v>FC</v>
      </c>
      <c r="Y6" s="13" t="str">
        <f t="shared" si="1"/>
        <v>FC</v>
      </c>
      <c r="Z6" s="13" t="str">
        <f t="shared" si="1"/>
        <v>FC</v>
      </c>
      <c r="AA6" s="13" t="str">
        <f t="shared" si="1"/>
        <v>FC</v>
      </c>
      <c r="AB6" s="13" t="str">
        <f t="shared" si="1"/>
        <v>FC</v>
      </c>
      <c r="AC6" s="13" t="str">
        <f t="shared" si="1"/>
        <v>FC</v>
      </c>
      <c r="AD6" s="13" t="str">
        <f t="shared" si="1"/>
        <v>FC</v>
      </c>
      <c r="AE6" s="13" t="str">
        <f t="shared" si="1"/>
        <v>FC</v>
      </c>
      <c r="AF6" s="13" t="str">
        <f t="shared" si="1"/>
        <v>FC</v>
      </c>
      <c r="AG6" s="13" t="str">
        <f t="shared" si="1"/>
        <v>FC</v>
      </c>
      <c r="AH6" s="13" t="str">
        <f t="shared" si="1"/>
        <v>FC</v>
      </c>
      <c r="AI6" s="13" t="str">
        <f t="shared" si="1"/>
        <v>FC</v>
      </c>
      <c r="AJ6" s="13" t="str">
        <f t="shared" si="1"/>
        <v>FC</v>
      </c>
      <c r="AK6" s="13" t="str">
        <f t="shared" si="1"/>
        <v>FC</v>
      </c>
      <c r="AL6" s="13" t="str">
        <f t="shared" si="1"/>
        <v>FC</v>
      </c>
      <c r="AM6" s="13" t="str">
        <f t="shared" ref="AM6" si="2">IF(AM19=0,"FC","ACT")</f>
        <v>FC</v>
      </c>
    </row>
    <row r="7" spans="2:39" x14ac:dyDescent="0.2">
      <c r="B7" s="6" t="s">
        <v>1</v>
      </c>
      <c r="C7" s="6"/>
      <c r="D7" s="16">
        <v>43831</v>
      </c>
      <c r="E7" s="16">
        <v>43862</v>
      </c>
      <c r="F7" s="16">
        <v>43891</v>
      </c>
      <c r="G7" s="16">
        <v>43922</v>
      </c>
      <c r="H7" s="16">
        <v>43952</v>
      </c>
      <c r="I7" s="16">
        <v>43983</v>
      </c>
      <c r="J7" s="16">
        <v>44013</v>
      </c>
      <c r="K7" s="16">
        <v>44044</v>
      </c>
      <c r="L7" s="16">
        <v>44075</v>
      </c>
      <c r="M7" s="16">
        <v>44105</v>
      </c>
      <c r="N7" s="16">
        <v>44136</v>
      </c>
      <c r="O7" s="16">
        <v>44166</v>
      </c>
      <c r="P7" s="16">
        <v>44197</v>
      </c>
      <c r="Q7" s="16">
        <v>44228</v>
      </c>
      <c r="R7" s="16">
        <v>44256</v>
      </c>
      <c r="S7" s="16">
        <v>44287</v>
      </c>
      <c r="T7" s="16">
        <v>44317</v>
      </c>
      <c r="U7" s="16">
        <v>44348</v>
      </c>
      <c r="V7" s="16">
        <v>44378</v>
      </c>
      <c r="W7" s="16">
        <v>44409</v>
      </c>
      <c r="X7" s="16">
        <v>44440</v>
      </c>
      <c r="Y7" s="16">
        <v>44470</v>
      </c>
      <c r="Z7" s="16">
        <v>44501</v>
      </c>
      <c r="AA7" s="16">
        <v>44531</v>
      </c>
      <c r="AB7" s="16">
        <v>44562</v>
      </c>
      <c r="AC7" s="16">
        <v>44593</v>
      </c>
      <c r="AD7" s="16">
        <v>44621</v>
      </c>
      <c r="AE7" s="16">
        <v>44652</v>
      </c>
      <c r="AF7" s="16">
        <v>44682</v>
      </c>
      <c r="AG7" s="16">
        <v>44713</v>
      </c>
      <c r="AH7" s="16">
        <v>44743</v>
      </c>
      <c r="AI7" s="16">
        <v>44774</v>
      </c>
      <c r="AJ7" s="16">
        <v>44805</v>
      </c>
      <c r="AK7" s="16">
        <v>44835</v>
      </c>
      <c r="AL7" s="16">
        <v>44866</v>
      </c>
      <c r="AM7" s="16">
        <v>44896</v>
      </c>
    </row>
    <row r="8" spans="2:39" x14ac:dyDescent="0.2">
      <c r="B8" s="7" t="s">
        <v>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</row>
    <row r="9" spans="2:39" x14ac:dyDescent="0.2">
      <c r="B9" s="17" t="s">
        <v>2</v>
      </c>
      <c r="C9" s="17"/>
      <c r="D9" s="21">
        <v>2500</v>
      </c>
      <c r="E9" s="21">
        <v>3200</v>
      </c>
      <c r="F9" s="21">
        <v>3200</v>
      </c>
      <c r="G9" s="21">
        <v>3200</v>
      </c>
      <c r="H9" s="21">
        <v>3500</v>
      </c>
      <c r="I9" s="21">
        <v>4000</v>
      </c>
      <c r="J9" s="21">
        <v>4500</v>
      </c>
      <c r="K9" s="21">
        <v>5000</v>
      </c>
      <c r="L9" s="21">
        <v>3000</v>
      </c>
      <c r="M9" s="21">
        <v>3200</v>
      </c>
      <c r="N9" s="21">
        <v>4500</v>
      </c>
      <c r="O9" s="21">
        <v>6100</v>
      </c>
      <c r="P9" s="18">
        <f>IF(D10&lt;&gt;"",D10*(1+P11),"n/a")</f>
        <v>2805</v>
      </c>
      <c r="Q9" s="18">
        <f t="shared" ref="Q9:U9" si="3">IF(E10&lt;&gt;"",E10*(1+Q11),"n/a")</f>
        <v>3292.7999999999997</v>
      </c>
      <c r="R9" s="18">
        <f t="shared" si="3"/>
        <v>3382.4999999999995</v>
      </c>
      <c r="S9" s="18">
        <f t="shared" si="3"/>
        <v>3250.8</v>
      </c>
      <c r="T9" s="18">
        <f t="shared" si="3"/>
        <v>3934.9799999999996</v>
      </c>
      <c r="U9" s="18">
        <f t="shared" si="3"/>
        <v>3389.7499999999995</v>
      </c>
      <c r="V9" s="18">
        <f t="shared" ref="V9" si="4">IF(J10&lt;&gt;"",J10*(1+V11),"n/a")</f>
        <v>4300.8999999999996</v>
      </c>
      <c r="W9" s="18">
        <f t="shared" ref="W9" si="5">IF(K10&lt;&gt;"",K10*(1+W11),"n/a")</f>
        <v>5001.75</v>
      </c>
      <c r="X9" s="18">
        <f t="shared" ref="X9" si="6">IF(L10&lt;&gt;"",L10*(1+X11),"n/a")</f>
        <v>3682</v>
      </c>
      <c r="Y9" s="18">
        <f t="shared" ref="Y9" si="7">IF(M10&lt;&gt;"",M10*(1+Y11),"n/a")</f>
        <v>3458.4</v>
      </c>
      <c r="Z9" s="18">
        <f t="shared" ref="Z9" si="8">IF(N10&lt;&gt;"",N10*(1+Z11),"n/a")</f>
        <v>4992</v>
      </c>
      <c r="AA9" s="18">
        <f t="shared" ref="AA9" si="9">IF(O10&lt;&gt;"",O10*(1+AA11),"n/a")</f>
        <v>7725</v>
      </c>
      <c r="AB9" s="18">
        <f t="shared" ref="AB9" si="10">IF(P10&lt;&gt;"",P10*(1+AB11),"n/a")</f>
        <v>3189.8999999999996</v>
      </c>
      <c r="AC9" s="18">
        <f t="shared" ref="AC9" si="11">IF(Q10&lt;&gt;"",Q10*(1+AC11),"n/a")</f>
        <v>3629.4999999999995</v>
      </c>
      <c r="AD9" s="18">
        <f t="shared" ref="AD9" si="12">IF(R10&lt;&gt;"",R10*(1+AD11),"n/a")</f>
        <v>3032.6</v>
      </c>
      <c r="AE9" s="18">
        <f t="shared" ref="AE9" si="13">IF(S10&lt;&gt;"",S10*(1+AE11),"n/a")</f>
        <v>3408.8999999999996</v>
      </c>
      <c r="AF9" s="18">
        <f t="shared" ref="AF9" si="14">IF(T10&lt;&gt;"",T10*(1+AF11),"n/a")</f>
        <v>4231.2</v>
      </c>
      <c r="AG9" s="18">
        <f t="shared" ref="AG9" si="15">IF(U10&lt;&gt;"",U10*(1+AG11),"n/a")</f>
        <v>3615.4999999999995</v>
      </c>
      <c r="AH9" s="18" t="str">
        <f t="shared" ref="AH9" si="16">IF(V10&lt;&gt;"",V10*(1+AH11),"n/a")</f>
        <v>n/a</v>
      </c>
      <c r="AI9" s="18" t="str">
        <f t="shared" ref="AI9" si="17">IF(W10&lt;&gt;"",W10*(1+AI11),"n/a")</f>
        <v>n/a</v>
      </c>
      <c r="AJ9" s="18" t="str">
        <f t="shared" ref="AJ9" si="18">IF(X10&lt;&gt;"",X10*(1+AJ11),"n/a")</f>
        <v>n/a</v>
      </c>
      <c r="AK9" s="18" t="str">
        <f t="shared" ref="AK9" si="19">IF(Y10&lt;&gt;"",Y10*(1+AK11),"n/a")</f>
        <v>n/a</v>
      </c>
      <c r="AL9" s="18" t="str">
        <f t="shared" ref="AL9:AM9" si="20">IF(Z10&lt;&gt;"",Z10*(1+AL11),"n/a")</f>
        <v>n/a</v>
      </c>
      <c r="AM9" s="18" t="str">
        <f t="shared" si="20"/>
        <v>n/a</v>
      </c>
    </row>
    <row r="10" spans="2:39" x14ac:dyDescent="0.2">
      <c r="B10" s="1" t="s">
        <v>5</v>
      </c>
      <c r="D10" s="15">
        <v>2750</v>
      </c>
      <c r="E10" s="15">
        <v>3200</v>
      </c>
      <c r="F10" s="15">
        <v>3300</v>
      </c>
      <c r="G10" s="15">
        <v>3150</v>
      </c>
      <c r="H10" s="15">
        <v>3780</v>
      </c>
      <c r="I10" s="15">
        <v>3250</v>
      </c>
      <c r="J10" s="15">
        <v>4100</v>
      </c>
      <c r="K10" s="15">
        <v>4750</v>
      </c>
      <c r="L10" s="15">
        <v>3500</v>
      </c>
      <c r="M10" s="15">
        <v>3300</v>
      </c>
      <c r="N10" s="15">
        <v>4800</v>
      </c>
      <c r="O10" s="15">
        <v>7500</v>
      </c>
      <c r="P10" s="15">
        <v>3100</v>
      </c>
      <c r="Q10" s="15">
        <v>3500</v>
      </c>
      <c r="R10" s="15">
        <v>2950</v>
      </c>
      <c r="S10" s="15">
        <v>3300</v>
      </c>
      <c r="T10" s="15">
        <v>4100</v>
      </c>
      <c r="U10" s="15">
        <v>3500</v>
      </c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2:39" x14ac:dyDescent="0.2">
      <c r="B11" s="9" t="s">
        <v>7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10">
        <v>0.02</v>
      </c>
      <c r="Q11" s="10">
        <v>2.8999999999999998E-2</v>
      </c>
      <c r="R11" s="10">
        <v>2.4999999999999998E-2</v>
      </c>
      <c r="S11" s="10">
        <v>3.2000000000000001E-2</v>
      </c>
      <c r="T11" s="10">
        <v>4.1000000000000002E-2</v>
      </c>
      <c r="U11" s="10">
        <v>4.3000000000000003E-2</v>
      </c>
      <c r="V11" s="10">
        <v>4.9000000000000002E-2</v>
      </c>
      <c r="W11" s="10">
        <v>5.3000000000000005E-2</v>
      </c>
      <c r="X11" s="10">
        <v>5.2000000000000005E-2</v>
      </c>
      <c r="Y11" s="10">
        <v>4.8000000000000001E-2</v>
      </c>
      <c r="Z11" s="10">
        <v>0.04</v>
      </c>
      <c r="AA11" s="10">
        <v>0.03</v>
      </c>
      <c r="AB11" s="10">
        <v>2.8999999999999998E-2</v>
      </c>
      <c r="AC11" s="10">
        <v>3.6999999999999998E-2</v>
      </c>
      <c r="AD11" s="10">
        <v>2.7999999999999997E-2</v>
      </c>
      <c r="AE11" s="10">
        <v>3.2999999999999995E-2</v>
      </c>
      <c r="AF11" s="10">
        <v>3.1999999999999994E-2</v>
      </c>
      <c r="AG11" s="10">
        <v>3.2999999999999995E-2</v>
      </c>
      <c r="AH11" s="10"/>
      <c r="AI11" s="10"/>
      <c r="AJ11" s="10"/>
      <c r="AK11" s="10"/>
      <c r="AL11" s="10"/>
      <c r="AM11" s="10"/>
    </row>
    <row r="13" spans="2:39" x14ac:dyDescent="0.2">
      <c r="B13" s="17" t="s">
        <v>4</v>
      </c>
      <c r="C13" s="17"/>
      <c r="D13" s="22">
        <v>450</v>
      </c>
      <c r="E13" s="22">
        <v>450</v>
      </c>
      <c r="F13" s="22">
        <v>450</v>
      </c>
      <c r="G13" s="22">
        <v>450</v>
      </c>
      <c r="H13" s="22">
        <v>450</v>
      </c>
      <c r="I13" s="22">
        <v>450</v>
      </c>
      <c r="J13" s="22">
        <v>450</v>
      </c>
      <c r="K13" s="22">
        <v>420</v>
      </c>
      <c r="L13" s="22">
        <v>450</v>
      </c>
      <c r="M13" s="22">
        <v>450</v>
      </c>
      <c r="N13" s="22">
        <v>450</v>
      </c>
      <c r="O13" s="22">
        <v>380</v>
      </c>
      <c r="P13" s="19">
        <f>IF(D14&lt;&gt;"",D14*(1+P15),"n/a")</f>
        <v>419.5</v>
      </c>
      <c r="Q13" s="19">
        <f t="shared" ref="Q13" si="21">IF(E14&lt;&gt;"",E14*(1+Q15),"n/a")</f>
        <v>449.34399999999994</v>
      </c>
      <c r="R13" s="19">
        <f t="shared" ref="R13" si="22">IF(F14&lt;&gt;"",F14*(1+R15),"n/a")</f>
        <v>446.78000000000003</v>
      </c>
      <c r="S13" s="19">
        <f t="shared" ref="S13" si="23">IF(G14&lt;&gt;"",G14*(1+S15),"n/a")</f>
        <v>455.26469999999995</v>
      </c>
      <c r="T13" s="19">
        <f t="shared" ref="T13" si="24">IF(H14&lt;&gt;"",H14*(1+T15),"n/a")</f>
        <v>445.71999999999997</v>
      </c>
      <c r="U13" s="19">
        <f t="shared" ref="U13" si="25">IF(I14&lt;&gt;"",I14*(1+U15),"n/a")</f>
        <v>465.42599999999999</v>
      </c>
      <c r="V13" s="19">
        <f t="shared" ref="V13" si="26">IF(J14&lt;&gt;"",J14*(1+V15),"n/a")</f>
        <v>447.14880000000005</v>
      </c>
      <c r="W13" s="19">
        <f t="shared" ref="W13" si="27">IF(K14&lt;&gt;"",K14*(1+W15),"n/a")</f>
        <v>425.79249999999996</v>
      </c>
      <c r="X13" s="19">
        <f t="shared" ref="X13" si="28">IF(L14&lt;&gt;"",L14*(1+X15),"n/a")</f>
        <v>442.64829999999995</v>
      </c>
      <c r="Y13" s="19">
        <f t="shared" ref="Y13" si="29">IF(M14&lt;&gt;"",M14*(1+Y15),"n/a")</f>
        <v>458.66699999999997</v>
      </c>
      <c r="Z13" s="19">
        <f t="shared" ref="Z13" si="30">IF(N14&lt;&gt;"",N14*(1+Z15),"n/a")</f>
        <v>454.83699999999993</v>
      </c>
      <c r="AA13" s="19">
        <f t="shared" ref="AA13" si="31">IF(O14&lt;&gt;"",O14*(1+AA15),"n/a")</f>
        <v>376.09199999999998</v>
      </c>
      <c r="AB13" s="19">
        <f t="shared" ref="AB13" si="32">IF(P14&lt;&gt;"",P14*(1+AB15),"n/a")</f>
        <v>439.75079999999991</v>
      </c>
      <c r="AC13" s="19">
        <f t="shared" ref="AC13" si="33">IF(Q14&lt;&gt;"",Q14*(1+AC15),"n/a")</f>
        <v>456.16319999999996</v>
      </c>
      <c r="AD13" s="19">
        <f t="shared" ref="AD13" si="34">IF(R14&lt;&gt;"",R14*(1+AD15),"n/a")</f>
        <v>443.82899999999995</v>
      </c>
      <c r="AE13" s="19">
        <f t="shared" ref="AE13" si="35">IF(S14&lt;&gt;"",S14*(1+AE15),"n/a")</f>
        <v>463.76600000000002</v>
      </c>
      <c r="AF13" s="19">
        <f t="shared" ref="AF13" si="36">IF(T14&lt;&gt;"",T14*(1+AF15),"n/a")</f>
        <v>442.1574</v>
      </c>
      <c r="AG13" s="19">
        <f t="shared" ref="AG13" si="37">IF(U14&lt;&gt;"",U14*(1+AG15),"n/a")</f>
        <v>456.78</v>
      </c>
      <c r="AH13" s="19" t="str">
        <f t="shared" ref="AH13" si="38">IF(V14&lt;&gt;"",V14*(1+AH15),"n/a")</f>
        <v>n/a</v>
      </c>
      <c r="AI13" s="19" t="str">
        <f t="shared" ref="AI13" si="39">IF(W14&lt;&gt;"",W14*(1+AI15),"n/a")</f>
        <v>n/a</v>
      </c>
      <c r="AJ13" s="19" t="str">
        <f t="shared" ref="AJ13" si="40">IF(X14&lt;&gt;"",X14*(1+AJ15),"n/a")</f>
        <v>n/a</v>
      </c>
      <c r="AK13" s="19" t="str">
        <f t="shared" ref="AK13" si="41">IF(Y14&lt;&gt;"",Y14*(1+AK15),"n/a")</f>
        <v>n/a</v>
      </c>
      <c r="AL13" s="19" t="str">
        <f t="shared" ref="AL13:AM13" si="42">IF(Z14&lt;&gt;"",Z14*(1+AL15),"n/a")</f>
        <v>n/a</v>
      </c>
      <c r="AM13" s="19" t="str">
        <f t="shared" si="42"/>
        <v>n/a</v>
      </c>
    </row>
    <row r="14" spans="2:39" x14ac:dyDescent="0.2">
      <c r="B14" s="1" t="s">
        <v>6</v>
      </c>
      <c r="D14" s="14">
        <v>419.5</v>
      </c>
      <c r="E14" s="14">
        <v>448</v>
      </c>
      <c r="F14" s="14">
        <v>445</v>
      </c>
      <c r="G14" s="14">
        <v>452.1</v>
      </c>
      <c r="H14" s="14">
        <v>440</v>
      </c>
      <c r="I14" s="14">
        <v>459</v>
      </c>
      <c r="J14" s="14">
        <v>443.6</v>
      </c>
      <c r="K14" s="14">
        <v>419.5</v>
      </c>
      <c r="L14" s="14">
        <v>438.7</v>
      </c>
      <c r="M14" s="14">
        <v>451</v>
      </c>
      <c r="N14" s="14">
        <v>449</v>
      </c>
      <c r="O14" s="14">
        <v>372</v>
      </c>
      <c r="P14" s="14">
        <v>432.4</v>
      </c>
      <c r="Q14" s="14">
        <v>451.2</v>
      </c>
      <c r="R14" s="14">
        <v>439</v>
      </c>
      <c r="S14" s="14">
        <v>461</v>
      </c>
      <c r="T14" s="14">
        <v>442.6</v>
      </c>
      <c r="U14" s="14">
        <v>460</v>
      </c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2:39" x14ac:dyDescent="0.2">
      <c r="B15" s="9" t="s">
        <v>7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10">
        <v>0</v>
      </c>
      <c r="Q15" s="10">
        <v>3.0000000000000001E-3</v>
      </c>
      <c r="R15" s="10">
        <v>4.0000000000000001E-3</v>
      </c>
      <c r="S15" s="10">
        <v>7.0000000000000001E-3</v>
      </c>
      <c r="T15" s="10">
        <v>1.3000000000000001E-2</v>
      </c>
      <c r="U15" s="10">
        <v>1.4000000000000002E-2</v>
      </c>
      <c r="V15" s="10">
        <v>8.0000000000000019E-3</v>
      </c>
      <c r="W15" s="10">
        <v>1.5000000000000003E-2</v>
      </c>
      <c r="X15" s="10">
        <v>9.0000000000000028E-3</v>
      </c>
      <c r="Y15" s="10">
        <v>1.7000000000000001E-2</v>
      </c>
      <c r="Z15" s="10">
        <v>1.3000000000000001E-2</v>
      </c>
      <c r="AA15" s="10">
        <v>1.1000000000000001E-2</v>
      </c>
      <c r="AB15" s="10">
        <v>1.7000000000000001E-2</v>
      </c>
      <c r="AC15" s="10">
        <v>1.1000000000000001E-2</v>
      </c>
      <c r="AD15" s="10">
        <v>1.1000000000000001E-2</v>
      </c>
      <c r="AE15" s="10">
        <v>6.000000000000001E-3</v>
      </c>
      <c r="AF15" s="10">
        <v>-9.9999999999999915E-4</v>
      </c>
      <c r="AG15" s="10">
        <v>-6.9999999999999993E-3</v>
      </c>
      <c r="AH15" s="10"/>
      <c r="AI15" s="10"/>
      <c r="AJ15" s="10"/>
      <c r="AK15" s="10"/>
      <c r="AL15" s="10"/>
      <c r="AM15" s="10"/>
    </row>
    <row r="17" spans="2:39" x14ac:dyDescent="0.2">
      <c r="B17" s="26" t="s">
        <v>8</v>
      </c>
      <c r="C17" s="26"/>
      <c r="D17" s="27">
        <f>IF(D10&lt;&gt;"",D10,D9)*IF(D14&lt;&gt;"",D14,D13)</f>
        <v>1153625</v>
      </c>
      <c r="E17" s="27">
        <f t="shared" ref="E17:P17" si="43">IF(E10&lt;&gt;"",E10,E9)*IF(E14&lt;&gt;"",E14,E13)</f>
        <v>1433600</v>
      </c>
      <c r="F17" s="27">
        <f t="shared" si="43"/>
        <v>1468500</v>
      </c>
      <c r="G17" s="27">
        <f t="shared" si="43"/>
        <v>1424115</v>
      </c>
      <c r="H17" s="27">
        <f t="shared" si="43"/>
        <v>1663200</v>
      </c>
      <c r="I17" s="27">
        <f t="shared" si="43"/>
        <v>1491750</v>
      </c>
      <c r="J17" s="27">
        <f t="shared" si="43"/>
        <v>1818760</v>
      </c>
      <c r="K17" s="27">
        <f t="shared" si="43"/>
        <v>1992625</v>
      </c>
      <c r="L17" s="27">
        <f t="shared" si="43"/>
        <v>1535450</v>
      </c>
      <c r="M17" s="27">
        <f t="shared" si="43"/>
        <v>1488300</v>
      </c>
      <c r="N17" s="27">
        <f t="shared" si="43"/>
        <v>2155200</v>
      </c>
      <c r="O17" s="27">
        <f t="shared" si="43"/>
        <v>2790000</v>
      </c>
      <c r="P17" s="27">
        <f t="shared" si="43"/>
        <v>1340440</v>
      </c>
      <c r="Q17" s="28">
        <f>IFERROR(IF(Q10&lt;&gt;"",Q10,Q9)*IF(Q14&lt;&gt;"",Q14,Q13),"n/a")</f>
        <v>1579200</v>
      </c>
      <c r="R17" s="28">
        <f t="shared" ref="R17:U17" si="44">IFERROR(IF(R10&lt;&gt;"",R10,R9)*IF(R14&lt;&gt;"",R14,R13),"n/a")</f>
        <v>1295050</v>
      </c>
      <c r="S17" s="28">
        <f t="shared" si="44"/>
        <v>1521300</v>
      </c>
      <c r="T17" s="28">
        <f t="shared" si="44"/>
        <v>1814660</v>
      </c>
      <c r="U17" s="28">
        <f t="shared" si="44"/>
        <v>1610000</v>
      </c>
      <c r="V17" s="28">
        <f t="shared" ref="V17:AL17" si="45">IFERROR(IF(V10&lt;&gt;"",V10,V9)*IF(V14&lt;&gt;"",V14,V13),"n/a")</f>
        <v>1923142.2739200001</v>
      </c>
      <c r="W17" s="28">
        <f t="shared" si="45"/>
        <v>2129707.6368749999</v>
      </c>
      <c r="X17" s="28">
        <f t="shared" si="45"/>
        <v>1629831.0405999997</v>
      </c>
      <c r="Y17" s="28">
        <f t="shared" si="45"/>
        <v>1586253.9527999999</v>
      </c>
      <c r="Z17" s="28">
        <f t="shared" si="45"/>
        <v>2270546.3039999995</v>
      </c>
      <c r="AA17" s="28">
        <f t="shared" si="45"/>
        <v>2905310.6999999997</v>
      </c>
      <c r="AB17" s="28">
        <f t="shared" si="45"/>
        <v>1402761.0769199997</v>
      </c>
      <c r="AC17" s="28">
        <f t="shared" si="45"/>
        <v>1655644.3343999996</v>
      </c>
      <c r="AD17" s="28">
        <f t="shared" si="45"/>
        <v>1345955.8253999997</v>
      </c>
      <c r="AE17" s="28">
        <f t="shared" si="45"/>
        <v>1580931.9173999999</v>
      </c>
      <c r="AF17" s="28">
        <f t="shared" si="45"/>
        <v>1870856.3908799998</v>
      </c>
      <c r="AG17" s="28">
        <f t="shared" si="45"/>
        <v>1651488.0899999996</v>
      </c>
      <c r="AH17" s="28" t="str">
        <f t="shared" si="45"/>
        <v>n/a</v>
      </c>
      <c r="AI17" s="28" t="str">
        <f t="shared" si="45"/>
        <v>n/a</v>
      </c>
      <c r="AJ17" s="28" t="str">
        <f t="shared" si="45"/>
        <v>n/a</v>
      </c>
      <c r="AK17" s="28" t="str">
        <f t="shared" si="45"/>
        <v>n/a</v>
      </c>
      <c r="AL17" s="28" t="str">
        <f t="shared" si="45"/>
        <v>n/a</v>
      </c>
      <c r="AM17" s="28" t="str">
        <f t="shared" ref="AM17" si="46">IFERROR(IF(AM10&lt;&gt;"",AM10,AM9)*IF(AM14&lt;&gt;"",AM14,AM13),"n/a")</f>
        <v>n/a</v>
      </c>
    </row>
    <row r="18" spans="2:39" x14ac:dyDescent="0.2">
      <c r="B18" s="1" t="s">
        <v>10</v>
      </c>
      <c r="D18" s="23">
        <f>IFERROR(D9*D13,"n/a")</f>
        <v>1125000</v>
      </c>
      <c r="E18" s="23">
        <f t="shared" ref="E18:U18" si="47">IFERROR(E9*E13,"n/a")</f>
        <v>1440000</v>
      </c>
      <c r="F18" s="23">
        <f t="shared" si="47"/>
        <v>1440000</v>
      </c>
      <c r="G18" s="23">
        <f t="shared" si="47"/>
        <v>1440000</v>
      </c>
      <c r="H18" s="23">
        <f t="shared" si="47"/>
        <v>1575000</v>
      </c>
      <c r="I18" s="23">
        <f t="shared" si="47"/>
        <v>1800000</v>
      </c>
      <c r="J18" s="23">
        <f t="shared" si="47"/>
        <v>2025000</v>
      </c>
      <c r="K18" s="23">
        <f t="shared" si="47"/>
        <v>2100000</v>
      </c>
      <c r="L18" s="23">
        <f t="shared" si="47"/>
        <v>1350000</v>
      </c>
      <c r="M18" s="23">
        <f t="shared" si="47"/>
        <v>1440000</v>
      </c>
      <c r="N18" s="23">
        <f t="shared" si="47"/>
        <v>2025000</v>
      </c>
      <c r="O18" s="23">
        <f t="shared" si="47"/>
        <v>2318000</v>
      </c>
      <c r="P18" s="23">
        <f t="shared" si="47"/>
        <v>1176697.5</v>
      </c>
      <c r="Q18" s="23">
        <f t="shared" si="47"/>
        <v>1479599.9231999996</v>
      </c>
      <c r="R18" s="23">
        <f t="shared" si="47"/>
        <v>1511233.3499999999</v>
      </c>
      <c r="S18" s="23">
        <f t="shared" si="47"/>
        <v>1479974.48676</v>
      </c>
      <c r="T18" s="23">
        <f t="shared" si="47"/>
        <v>1753899.2855999996</v>
      </c>
      <c r="U18" s="23">
        <f t="shared" si="47"/>
        <v>1577677.7834999997</v>
      </c>
      <c r="V18" s="23">
        <f t="shared" ref="V18:AL18" si="48">IFERROR(V9*V13,"n/a")</f>
        <v>1923142.2739200001</v>
      </c>
      <c r="W18" s="23">
        <f t="shared" si="48"/>
        <v>2129707.6368749999</v>
      </c>
      <c r="X18" s="23">
        <f t="shared" si="48"/>
        <v>1629831.0405999997</v>
      </c>
      <c r="Y18" s="23">
        <f t="shared" si="48"/>
        <v>1586253.9527999999</v>
      </c>
      <c r="Z18" s="23">
        <f t="shared" si="48"/>
        <v>2270546.3039999995</v>
      </c>
      <c r="AA18" s="23">
        <f t="shared" si="48"/>
        <v>2905310.6999999997</v>
      </c>
      <c r="AB18" s="23">
        <f t="shared" si="48"/>
        <v>1402761.0769199997</v>
      </c>
      <c r="AC18" s="23">
        <f t="shared" si="48"/>
        <v>1655644.3343999996</v>
      </c>
      <c r="AD18" s="23">
        <f t="shared" si="48"/>
        <v>1345955.8253999997</v>
      </c>
      <c r="AE18" s="23">
        <f t="shared" si="48"/>
        <v>1580931.9173999999</v>
      </c>
      <c r="AF18" s="23">
        <f t="shared" si="48"/>
        <v>1870856.3908799998</v>
      </c>
      <c r="AG18" s="23">
        <f t="shared" si="48"/>
        <v>1651488.0899999996</v>
      </c>
      <c r="AH18" s="23" t="str">
        <f t="shared" si="48"/>
        <v>n/a</v>
      </c>
      <c r="AI18" s="23" t="str">
        <f t="shared" si="48"/>
        <v>n/a</v>
      </c>
      <c r="AJ18" s="23" t="str">
        <f t="shared" si="48"/>
        <v>n/a</v>
      </c>
      <c r="AK18" s="23" t="str">
        <f t="shared" si="48"/>
        <v>n/a</v>
      </c>
      <c r="AL18" s="23" t="str">
        <f t="shared" si="48"/>
        <v>n/a</v>
      </c>
      <c r="AM18" s="23" t="str">
        <f t="shared" ref="AM18" si="49">IFERROR(AM9*AM13,"n/a")</f>
        <v>n/a</v>
      </c>
    </row>
    <row r="19" spans="2:39" x14ac:dyDescent="0.2">
      <c r="B19" s="1" t="s">
        <v>9</v>
      </c>
      <c r="D19" s="11">
        <f>D10*D14</f>
        <v>1153625</v>
      </c>
      <c r="E19" s="11">
        <f t="shared" ref="E19:U19" si="50">E10*E14</f>
        <v>1433600</v>
      </c>
      <c r="F19" s="11">
        <f t="shared" si="50"/>
        <v>1468500</v>
      </c>
      <c r="G19" s="11">
        <f t="shared" si="50"/>
        <v>1424115</v>
      </c>
      <c r="H19" s="11">
        <f t="shared" si="50"/>
        <v>1663200</v>
      </c>
      <c r="I19" s="11">
        <f t="shared" si="50"/>
        <v>1491750</v>
      </c>
      <c r="J19" s="11">
        <f t="shared" si="50"/>
        <v>1818760</v>
      </c>
      <c r="K19" s="11">
        <f t="shared" si="50"/>
        <v>1992625</v>
      </c>
      <c r="L19" s="11">
        <f t="shared" si="50"/>
        <v>1535450</v>
      </c>
      <c r="M19" s="11">
        <f t="shared" si="50"/>
        <v>1488300</v>
      </c>
      <c r="N19" s="11">
        <f t="shared" si="50"/>
        <v>2155200</v>
      </c>
      <c r="O19" s="11">
        <f t="shared" si="50"/>
        <v>2790000</v>
      </c>
      <c r="P19" s="11">
        <f t="shared" si="50"/>
        <v>1340440</v>
      </c>
      <c r="Q19" s="11">
        <f t="shared" si="50"/>
        <v>1579200</v>
      </c>
      <c r="R19" s="11">
        <f t="shared" si="50"/>
        <v>1295050</v>
      </c>
      <c r="S19" s="11">
        <f t="shared" si="50"/>
        <v>1521300</v>
      </c>
      <c r="T19" s="11">
        <f t="shared" si="50"/>
        <v>1814660</v>
      </c>
      <c r="U19" s="11">
        <f t="shared" si="50"/>
        <v>1610000</v>
      </c>
      <c r="V19" s="11">
        <f t="shared" ref="V19:AL19" si="51">V10*V14</f>
        <v>0</v>
      </c>
      <c r="W19" s="11">
        <f t="shared" si="51"/>
        <v>0</v>
      </c>
      <c r="X19" s="11">
        <f t="shared" si="51"/>
        <v>0</v>
      </c>
      <c r="Y19" s="11">
        <f t="shared" si="51"/>
        <v>0</v>
      </c>
      <c r="Z19" s="11">
        <f t="shared" si="51"/>
        <v>0</v>
      </c>
      <c r="AA19" s="11">
        <f t="shared" si="51"/>
        <v>0</v>
      </c>
      <c r="AB19" s="11">
        <f t="shared" si="51"/>
        <v>0</v>
      </c>
      <c r="AC19" s="11">
        <f t="shared" si="51"/>
        <v>0</v>
      </c>
      <c r="AD19" s="11">
        <f t="shared" si="51"/>
        <v>0</v>
      </c>
      <c r="AE19" s="11">
        <f t="shared" si="51"/>
        <v>0</v>
      </c>
      <c r="AF19" s="11">
        <f t="shared" si="51"/>
        <v>0</v>
      </c>
      <c r="AG19" s="11">
        <f t="shared" si="51"/>
        <v>0</v>
      </c>
      <c r="AH19" s="11">
        <f t="shared" si="51"/>
        <v>0</v>
      </c>
      <c r="AI19" s="11">
        <f t="shared" si="51"/>
        <v>0</v>
      </c>
      <c r="AJ19" s="11">
        <f t="shared" si="51"/>
        <v>0</v>
      </c>
      <c r="AK19" s="11">
        <f t="shared" si="51"/>
        <v>0</v>
      </c>
      <c r="AL19" s="11">
        <f t="shared" si="51"/>
        <v>0</v>
      </c>
      <c r="AM19" s="11">
        <f t="shared" ref="AM19" si="52">AM10*AM14</f>
        <v>0</v>
      </c>
    </row>
    <row r="21" spans="2:39" x14ac:dyDescent="0.2">
      <c r="B21" s="3" t="s">
        <v>11</v>
      </c>
    </row>
    <row r="22" spans="2:39" x14ac:dyDescent="0.2">
      <c r="B22" s="1" t="s">
        <v>20</v>
      </c>
      <c r="D22" s="31">
        <f>IF(AND(D18&lt;&gt;0,D19&lt;&gt;0),D19-D18,"n/a")</f>
        <v>28625</v>
      </c>
      <c r="E22" s="31">
        <f t="shared" ref="E22:AM22" si="53">IF(AND(E18&lt;&gt;0,E19&lt;&gt;0),E19-E18,"n/a")</f>
        <v>-6400</v>
      </c>
      <c r="F22" s="31">
        <f t="shared" si="53"/>
        <v>28500</v>
      </c>
      <c r="G22" s="31">
        <f t="shared" si="53"/>
        <v>-15885</v>
      </c>
      <c r="H22" s="31">
        <f t="shared" si="53"/>
        <v>88200</v>
      </c>
      <c r="I22" s="31">
        <f t="shared" si="53"/>
        <v>-308250</v>
      </c>
      <c r="J22" s="31">
        <f t="shared" si="53"/>
        <v>-206240</v>
      </c>
      <c r="K22" s="31">
        <f t="shared" si="53"/>
        <v>-107375</v>
      </c>
      <c r="L22" s="31">
        <f t="shared" si="53"/>
        <v>185450</v>
      </c>
      <c r="M22" s="31">
        <f t="shared" si="53"/>
        <v>48300</v>
      </c>
      <c r="N22" s="31">
        <f t="shared" si="53"/>
        <v>130200</v>
      </c>
      <c r="O22" s="31">
        <f t="shared" si="53"/>
        <v>472000</v>
      </c>
      <c r="P22" s="31">
        <f t="shared" si="53"/>
        <v>163742.5</v>
      </c>
      <c r="Q22" s="31">
        <f t="shared" si="53"/>
        <v>99600.076800000388</v>
      </c>
      <c r="R22" s="31">
        <f t="shared" si="53"/>
        <v>-216183.34999999986</v>
      </c>
      <c r="S22" s="31">
        <f t="shared" si="53"/>
        <v>41325.51324</v>
      </c>
      <c r="T22" s="31">
        <f t="shared" si="53"/>
        <v>60760.714400000405</v>
      </c>
      <c r="U22" s="31">
        <f t="shared" si="53"/>
        <v>32322.21650000033</v>
      </c>
      <c r="V22" s="31" t="str">
        <f t="shared" si="53"/>
        <v>n/a</v>
      </c>
      <c r="W22" s="31" t="str">
        <f t="shared" si="53"/>
        <v>n/a</v>
      </c>
      <c r="X22" s="31" t="str">
        <f t="shared" si="53"/>
        <v>n/a</v>
      </c>
      <c r="Y22" s="31" t="str">
        <f t="shared" si="53"/>
        <v>n/a</v>
      </c>
      <c r="Z22" s="31" t="str">
        <f t="shared" si="53"/>
        <v>n/a</v>
      </c>
      <c r="AA22" s="31" t="str">
        <f t="shared" si="53"/>
        <v>n/a</v>
      </c>
      <c r="AB22" s="31" t="str">
        <f t="shared" si="53"/>
        <v>n/a</v>
      </c>
      <c r="AC22" s="31" t="str">
        <f t="shared" si="53"/>
        <v>n/a</v>
      </c>
      <c r="AD22" s="31" t="str">
        <f t="shared" si="53"/>
        <v>n/a</v>
      </c>
      <c r="AE22" s="31" t="str">
        <f t="shared" si="53"/>
        <v>n/a</v>
      </c>
      <c r="AF22" s="31" t="str">
        <f t="shared" si="53"/>
        <v>n/a</v>
      </c>
      <c r="AG22" s="31" t="str">
        <f t="shared" si="53"/>
        <v>n/a</v>
      </c>
      <c r="AH22" s="31" t="str">
        <f t="shared" si="53"/>
        <v>n/a</v>
      </c>
      <c r="AI22" s="31" t="str">
        <f t="shared" si="53"/>
        <v>n/a</v>
      </c>
      <c r="AJ22" s="31" t="str">
        <f t="shared" si="53"/>
        <v>n/a</v>
      </c>
      <c r="AK22" s="31" t="str">
        <f t="shared" si="53"/>
        <v>n/a</v>
      </c>
      <c r="AL22" s="31" t="str">
        <f t="shared" si="53"/>
        <v>n/a</v>
      </c>
      <c r="AM22" s="31" t="str">
        <f t="shared" si="53"/>
        <v>n/a</v>
      </c>
    </row>
    <row r="23" spans="2:39" x14ac:dyDescent="0.2">
      <c r="B23" s="29" t="s">
        <v>12</v>
      </c>
    </row>
    <row r="24" spans="2:39" x14ac:dyDescent="0.2">
      <c r="B24" s="1" t="s">
        <v>16</v>
      </c>
      <c r="D24" s="31">
        <f>IF(ISNUMBER(D22),D10-D9,"n/a")</f>
        <v>250</v>
      </c>
      <c r="E24" s="31">
        <f t="shared" ref="E24:AM24" si="54">IF(ISNUMBER(E22),E10-E9,"n/a")</f>
        <v>0</v>
      </c>
      <c r="F24" s="31">
        <f t="shared" si="54"/>
        <v>100</v>
      </c>
      <c r="G24" s="31">
        <f t="shared" si="54"/>
        <v>-50</v>
      </c>
      <c r="H24" s="31">
        <f t="shared" si="54"/>
        <v>280</v>
      </c>
      <c r="I24" s="31">
        <f t="shared" si="54"/>
        <v>-750</v>
      </c>
      <c r="J24" s="31">
        <f t="shared" si="54"/>
        <v>-400</v>
      </c>
      <c r="K24" s="31">
        <f t="shared" si="54"/>
        <v>-250</v>
      </c>
      <c r="L24" s="31">
        <f t="shared" si="54"/>
        <v>500</v>
      </c>
      <c r="M24" s="31">
        <f t="shared" si="54"/>
        <v>100</v>
      </c>
      <c r="N24" s="31">
        <f t="shared" si="54"/>
        <v>300</v>
      </c>
      <c r="O24" s="31">
        <f t="shared" si="54"/>
        <v>1400</v>
      </c>
      <c r="P24" s="31">
        <f t="shared" si="54"/>
        <v>295</v>
      </c>
      <c r="Q24" s="31">
        <f t="shared" si="54"/>
        <v>207.20000000000027</v>
      </c>
      <c r="R24" s="31">
        <f t="shared" si="54"/>
        <v>-432.49999999999955</v>
      </c>
      <c r="S24" s="31">
        <f t="shared" si="54"/>
        <v>49.199999999999818</v>
      </c>
      <c r="T24" s="31">
        <f t="shared" si="54"/>
        <v>165.02000000000044</v>
      </c>
      <c r="U24" s="31">
        <f t="shared" si="54"/>
        <v>110.25000000000045</v>
      </c>
      <c r="V24" s="31" t="str">
        <f t="shared" si="54"/>
        <v>n/a</v>
      </c>
      <c r="W24" s="31" t="str">
        <f t="shared" si="54"/>
        <v>n/a</v>
      </c>
      <c r="X24" s="31" t="str">
        <f t="shared" si="54"/>
        <v>n/a</v>
      </c>
      <c r="Y24" s="31" t="str">
        <f t="shared" si="54"/>
        <v>n/a</v>
      </c>
      <c r="Z24" s="31" t="str">
        <f t="shared" si="54"/>
        <v>n/a</v>
      </c>
      <c r="AA24" s="31" t="str">
        <f t="shared" si="54"/>
        <v>n/a</v>
      </c>
      <c r="AB24" s="31" t="str">
        <f t="shared" si="54"/>
        <v>n/a</v>
      </c>
      <c r="AC24" s="31" t="str">
        <f t="shared" si="54"/>
        <v>n/a</v>
      </c>
      <c r="AD24" s="31" t="str">
        <f t="shared" si="54"/>
        <v>n/a</v>
      </c>
      <c r="AE24" s="31" t="str">
        <f t="shared" si="54"/>
        <v>n/a</v>
      </c>
      <c r="AF24" s="31" t="str">
        <f t="shared" si="54"/>
        <v>n/a</v>
      </c>
      <c r="AG24" s="31" t="str">
        <f t="shared" si="54"/>
        <v>n/a</v>
      </c>
      <c r="AH24" s="31" t="str">
        <f t="shared" si="54"/>
        <v>n/a</v>
      </c>
      <c r="AI24" s="31" t="str">
        <f t="shared" si="54"/>
        <v>n/a</v>
      </c>
      <c r="AJ24" s="31" t="str">
        <f t="shared" si="54"/>
        <v>n/a</v>
      </c>
      <c r="AK24" s="31" t="str">
        <f t="shared" si="54"/>
        <v>n/a</v>
      </c>
      <c r="AL24" s="31" t="str">
        <f t="shared" si="54"/>
        <v>n/a</v>
      </c>
      <c r="AM24" s="31" t="str">
        <f t="shared" si="54"/>
        <v>n/a</v>
      </c>
    </row>
    <row r="25" spans="2:39" x14ac:dyDescent="0.2">
      <c r="B25" s="24" t="s">
        <v>19</v>
      </c>
      <c r="C25" s="24"/>
      <c r="D25" s="25">
        <f>IF(ISNUMBER(D22),D24*D13,"n/a")</f>
        <v>112500</v>
      </c>
      <c r="E25" s="25">
        <f t="shared" ref="E25:AM25" si="55">IF(ISNUMBER(E22),E24*E13,"n/a")</f>
        <v>0</v>
      </c>
      <c r="F25" s="25">
        <f t="shared" si="55"/>
        <v>45000</v>
      </c>
      <c r="G25" s="25">
        <f t="shared" si="55"/>
        <v>-22500</v>
      </c>
      <c r="H25" s="25">
        <f t="shared" si="55"/>
        <v>126000</v>
      </c>
      <c r="I25" s="25">
        <f t="shared" si="55"/>
        <v>-337500</v>
      </c>
      <c r="J25" s="25">
        <f t="shared" si="55"/>
        <v>-180000</v>
      </c>
      <c r="K25" s="25">
        <f t="shared" si="55"/>
        <v>-105000</v>
      </c>
      <c r="L25" s="25">
        <f t="shared" si="55"/>
        <v>225000</v>
      </c>
      <c r="M25" s="25">
        <f t="shared" si="55"/>
        <v>45000</v>
      </c>
      <c r="N25" s="25">
        <f t="shared" si="55"/>
        <v>135000</v>
      </c>
      <c r="O25" s="25">
        <f t="shared" si="55"/>
        <v>532000</v>
      </c>
      <c r="P25" s="25">
        <f t="shared" si="55"/>
        <v>123752.5</v>
      </c>
      <c r="Q25" s="25">
        <f t="shared" si="55"/>
        <v>93104.076800000112</v>
      </c>
      <c r="R25" s="25">
        <f t="shared" si="55"/>
        <v>-193232.3499999998</v>
      </c>
      <c r="S25" s="25">
        <f t="shared" si="55"/>
        <v>22399.023239999915</v>
      </c>
      <c r="T25" s="25">
        <f t="shared" si="55"/>
        <v>73552.714400000186</v>
      </c>
      <c r="U25" s="25">
        <f t="shared" si="55"/>
        <v>51313.216500000213</v>
      </c>
      <c r="V25" s="25" t="str">
        <f t="shared" si="55"/>
        <v>n/a</v>
      </c>
      <c r="W25" s="25" t="str">
        <f t="shared" si="55"/>
        <v>n/a</v>
      </c>
      <c r="X25" s="25" t="str">
        <f t="shared" si="55"/>
        <v>n/a</v>
      </c>
      <c r="Y25" s="25" t="str">
        <f t="shared" si="55"/>
        <v>n/a</v>
      </c>
      <c r="Z25" s="25" t="str">
        <f t="shared" si="55"/>
        <v>n/a</v>
      </c>
      <c r="AA25" s="25" t="str">
        <f t="shared" si="55"/>
        <v>n/a</v>
      </c>
      <c r="AB25" s="25" t="str">
        <f t="shared" si="55"/>
        <v>n/a</v>
      </c>
      <c r="AC25" s="25" t="str">
        <f t="shared" si="55"/>
        <v>n/a</v>
      </c>
      <c r="AD25" s="25" t="str">
        <f t="shared" si="55"/>
        <v>n/a</v>
      </c>
      <c r="AE25" s="25" t="str">
        <f t="shared" si="55"/>
        <v>n/a</v>
      </c>
      <c r="AF25" s="25" t="str">
        <f t="shared" si="55"/>
        <v>n/a</v>
      </c>
      <c r="AG25" s="25" t="str">
        <f t="shared" si="55"/>
        <v>n/a</v>
      </c>
      <c r="AH25" s="25" t="str">
        <f t="shared" si="55"/>
        <v>n/a</v>
      </c>
      <c r="AI25" s="25" t="str">
        <f t="shared" si="55"/>
        <v>n/a</v>
      </c>
      <c r="AJ25" s="25" t="str">
        <f t="shared" si="55"/>
        <v>n/a</v>
      </c>
      <c r="AK25" s="25" t="str">
        <f t="shared" si="55"/>
        <v>n/a</v>
      </c>
      <c r="AL25" s="25" t="str">
        <f t="shared" si="55"/>
        <v>n/a</v>
      </c>
      <c r="AM25" s="25" t="str">
        <f t="shared" si="55"/>
        <v>n/a</v>
      </c>
    </row>
    <row r="26" spans="2:39" x14ac:dyDescent="0.2">
      <c r="B26" s="29" t="s">
        <v>13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</row>
    <row r="27" spans="2:39" x14ac:dyDescent="0.2">
      <c r="B27" s="1" t="s">
        <v>17</v>
      </c>
      <c r="D27" s="32">
        <f>IF(ISNUMBER(D22),D14-D13,"n/a")</f>
        <v>-30.5</v>
      </c>
      <c r="E27" s="32">
        <f t="shared" ref="E27:AM27" si="56">IF(ISNUMBER(E22),E14-E13,"n/a")</f>
        <v>-2</v>
      </c>
      <c r="F27" s="32">
        <f t="shared" si="56"/>
        <v>-5</v>
      </c>
      <c r="G27" s="32">
        <f t="shared" si="56"/>
        <v>2.1000000000000227</v>
      </c>
      <c r="H27" s="32">
        <f t="shared" si="56"/>
        <v>-10</v>
      </c>
      <c r="I27" s="32">
        <f t="shared" si="56"/>
        <v>9</v>
      </c>
      <c r="J27" s="32">
        <f t="shared" si="56"/>
        <v>-6.3999999999999773</v>
      </c>
      <c r="K27" s="32">
        <f t="shared" si="56"/>
        <v>-0.5</v>
      </c>
      <c r="L27" s="32">
        <f t="shared" si="56"/>
        <v>-11.300000000000011</v>
      </c>
      <c r="M27" s="32">
        <f t="shared" si="56"/>
        <v>1</v>
      </c>
      <c r="N27" s="32">
        <f t="shared" si="56"/>
        <v>-1</v>
      </c>
      <c r="O27" s="32">
        <f t="shared" si="56"/>
        <v>-8</v>
      </c>
      <c r="P27" s="32">
        <f t="shared" si="56"/>
        <v>12.899999999999977</v>
      </c>
      <c r="Q27" s="32">
        <f t="shared" si="56"/>
        <v>1.8560000000000514</v>
      </c>
      <c r="R27" s="32">
        <f t="shared" si="56"/>
        <v>-7.7800000000000296</v>
      </c>
      <c r="S27" s="32">
        <f t="shared" si="56"/>
        <v>5.735300000000052</v>
      </c>
      <c r="T27" s="32">
        <f t="shared" si="56"/>
        <v>-3.1199999999999477</v>
      </c>
      <c r="U27" s="32">
        <f t="shared" si="56"/>
        <v>-5.4259999999999877</v>
      </c>
      <c r="V27" s="32" t="str">
        <f t="shared" si="56"/>
        <v>n/a</v>
      </c>
      <c r="W27" s="32" t="str">
        <f t="shared" si="56"/>
        <v>n/a</v>
      </c>
      <c r="X27" s="32" t="str">
        <f t="shared" si="56"/>
        <v>n/a</v>
      </c>
      <c r="Y27" s="32" t="str">
        <f t="shared" si="56"/>
        <v>n/a</v>
      </c>
      <c r="Z27" s="32" t="str">
        <f t="shared" si="56"/>
        <v>n/a</v>
      </c>
      <c r="AA27" s="32" t="str">
        <f t="shared" si="56"/>
        <v>n/a</v>
      </c>
      <c r="AB27" s="32" t="str">
        <f t="shared" si="56"/>
        <v>n/a</v>
      </c>
      <c r="AC27" s="32" t="str">
        <f t="shared" si="56"/>
        <v>n/a</v>
      </c>
      <c r="AD27" s="32" t="str">
        <f t="shared" si="56"/>
        <v>n/a</v>
      </c>
      <c r="AE27" s="32" t="str">
        <f t="shared" si="56"/>
        <v>n/a</v>
      </c>
      <c r="AF27" s="32" t="str">
        <f t="shared" si="56"/>
        <v>n/a</v>
      </c>
      <c r="AG27" s="32" t="str">
        <f t="shared" si="56"/>
        <v>n/a</v>
      </c>
      <c r="AH27" s="32" t="str">
        <f t="shared" si="56"/>
        <v>n/a</v>
      </c>
      <c r="AI27" s="32" t="str">
        <f t="shared" si="56"/>
        <v>n/a</v>
      </c>
      <c r="AJ27" s="32" t="str">
        <f t="shared" si="56"/>
        <v>n/a</v>
      </c>
      <c r="AK27" s="32" t="str">
        <f t="shared" si="56"/>
        <v>n/a</v>
      </c>
      <c r="AL27" s="32" t="str">
        <f t="shared" si="56"/>
        <v>n/a</v>
      </c>
      <c r="AM27" s="32" t="str">
        <f t="shared" si="56"/>
        <v>n/a</v>
      </c>
    </row>
    <row r="28" spans="2:39" x14ac:dyDescent="0.2">
      <c r="B28" s="24" t="s">
        <v>18</v>
      </c>
      <c r="C28" s="24"/>
      <c r="D28" s="34">
        <f>IF(ISNUMBER(D22),D27*D10,"n/a")</f>
        <v>-83875</v>
      </c>
      <c r="E28" s="34">
        <f t="shared" ref="E28:AM28" si="57">IF(ISNUMBER(E22),E27*E10,"n/a")</f>
        <v>-6400</v>
      </c>
      <c r="F28" s="34">
        <f t="shared" si="57"/>
        <v>-16500</v>
      </c>
      <c r="G28" s="34">
        <f t="shared" si="57"/>
        <v>6615.0000000000719</v>
      </c>
      <c r="H28" s="34">
        <f t="shared" si="57"/>
        <v>-37800</v>
      </c>
      <c r="I28" s="34">
        <f t="shared" si="57"/>
        <v>29250</v>
      </c>
      <c r="J28" s="34">
        <f t="shared" si="57"/>
        <v>-26239.999999999905</v>
      </c>
      <c r="K28" s="34">
        <f t="shared" si="57"/>
        <v>-2375</v>
      </c>
      <c r="L28" s="34">
        <f t="shared" si="57"/>
        <v>-39550.000000000036</v>
      </c>
      <c r="M28" s="34">
        <f t="shared" si="57"/>
        <v>3300</v>
      </c>
      <c r="N28" s="34">
        <f t="shared" si="57"/>
        <v>-4800</v>
      </c>
      <c r="O28" s="34">
        <f t="shared" si="57"/>
        <v>-60000</v>
      </c>
      <c r="P28" s="34">
        <f t="shared" si="57"/>
        <v>39989.999999999927</v>
      </c>
      <c r="Q28" s="34">
        <f t="shared" si="57"/>
        <v>6496.0000000001801</v>
      </c>
      <c r="R28" s="34">
        <f t="shared" si="57"/>
        <v>-22951.000000000087</v>
      </c>
      <c r="S28" s="34">
        <f t="shared" si="57"/>
        <v>18926.490000000173</v>
      </c>
      <c r="T28" s="34">
        <f t="shared" si="57"/>
        <v>-12791.999999999785</v>
      </c>
      <c r="U28" s="34">
        <f t="shared" si="57"/>
        <v>-18990.999999999956</v>
      </c>
      <c r="V28" s="34" t="str">
        <f t="shared" si="57"/>
        <v>n/a</v>
      </c>
      <c r="W28" s="34" t="str">
        <f t="shared" si="57"/>
        <v>n/a</v>
      </c>
      <c r="X28" s="34" t="str">
        <f t="shared" si="57"/>
        <v>n/a</v>
      </c>
      <c r="Y28" s="34" t="str">
        <f t="shared" si="57"/>
        <v>n/a</v>
      </c>
      <c r="Z28" s="34" t="str">
        <f t="shared" si="57"/>
        <v>n/a</v>
      </c>
      <c r="AA28" s="34" t="str">
        <f t="shared" si="57"/>
        <v>n/a</v>
      </c>
      <c r="AB28" s="34" t="str">
        <f t="shared" si="57"/>
        <v>n/a</v>
      </c>
      <c r="AC28" s="34" t="str">
        <f t="shared" si="57"/>
        <v>n/a</v>
      </c>
      <c r="AD28" s="34" t="str">
        <f t="shared" si="57"/>
        <v>n/a</v>
      </c>
      <c r="AE28" s="34" t="str">
        <f t="shared" si="57"/>
        <v>n/a</v>
      </c>
      <c r="AF28" s="34" t="str">
        <f t="shared" si="57"/>
        <v>n/a</v>
      </c>
      <c r="AG28" s="34" t="str">
        <f t="shared" si="57"/>
        <v>n/a</v>
      </c>
      <c r="AH28" s="34" t="str">
        <f t="shared" si="57"/>
        <v>n/a</v>
      </c>
      <c r="AI28" s="34" t="str">
        <f t="shared" si="57"/>
        <v>n/a</v>
      </c>
      <c r="AJ28" s="34" t="str">
        <f t="shared" si="57"/>
        <v>n/a</v>
      </c>
      <c r="AK28" s="34" t="str">
        <f t="shared" si="57"/>
        <v>n/a</v>
      </c>
      <c r="AL28" s="34" t="str">
        <f t="shared" si="57"/>
        <v>n/a</v>
      </c>
      <c r="AM28" s="34" t="str">
        <f t="shared" si="57"/>
        <v>n/a</v>
      </c>
    </row>
    <row r="29" spans="2:39" x14ac:dyDescent="0.2">
      <c r="B29" s="30" t="s">
        <v>14</v>
      </c>
      <c r="C29" s="30"/>
      <c r="D29" s="33">
        <f>IFERROR(D25+D28,"n/a")</f>
        <v>28625</v>
      </c>
      <c r="E29" s="33">
        <f t="shared" ref="E29:AM29" si="58">IFERROR(E25+E28,"n/a")</f>
        <v>-6400</v>
      </c>
      <c r="F29" s="33">
        <f t="shared" si="58"/>
        <v>28500</v>
      </c>
      <c r="G29" s="33">
        <f t="shared" si="58"/>
        <v>-15884.999999999927</v>
      </c>
      <c r="H29" s="33">
        <f t="shared" si="58"/>
        <v>88200</v>
      </c>
      <c r="I29" s="33">
        <f t="shared" si="58"/>
        <v>-308250</v>
      </c>
      <c r="J29" s="33">
        <f t="shared" si="58"/>
        <v>-206239.99999999991</v>
      </c>
      <c r="K29" s="33">
        <f t="shared" si="58"/>
        <v>-107375</v>
      </c>
      <c r="L29" s="33">
        <f t="shared" si="58"/>
        <v>185449.99999999997</v>
      </c>
      <c r="M29" s="33">
        <f t="shared" si="58"/>
        <v>48300</v>
      </c>
      <c r="N29" s="33">
        <f t="shared" si="58"/>
        <v>130200</v>
      </c>
      <c r="O29" s="33">
        <f t="shared" si="58"/>
        <v>472000</v>
      </c>
      <c r="P29" s="33">
        <f t="shared" si="58"/>
        <v>163742.49999999994</v>
      </c>
      <c r="Q29" s="33">
        <f t="shared" si="58"/>
        <v>99600.076800000286</v>
      </c>
      <c r="R29" s="33">
        <f t="shared" si="58"/>
        <v>-216183.34999999989</v>
      </c>
      <c r="S29" s="33">
        <f t="shared" si="58"/>
        <v>41325.513240000088</v>
      </c>
      <c r="T29" s="33">
        <f t="shared" si="58"/>
        <v>60760.714400000405</v>
      </c>
      <c r="U29" s="33">
        <f t="shared" si="58"/>
        <v>32322.216500000257</v>
      </c>
      <c r="V29" s="33" t="str">
        <f t="shared" si="58"/>
        <v>n/a</v>
      </c>
      <c r="W29" s="33" t="str">
        <f t="shared" si="58"/>
        <v>n/a</v>
      </c>
      <c r="X29" s="33" t="str">
        <f t="shared" si="58"/>
        <v>n/a</v>
      </c>
      <c r="Y29" s="33" t="str">
        <f t="shared" si="58"/>
        <v>n/a</v>
      </c>
      <c r="Z29" s="33" t="str">
        <f t="shared" si="58"/>
        <v>n/a</v>
      </c>
      <c r="AA29" s="33" t="str">
        <f t="shared" si="58"/>
        <v>n/a</v>
      </c>
      <c r="AB29" s="33" t="str">
        <f t="shared" si="58"/>
        <v>n/a</v>
      </c>
      <c r="AC29" s="33" t="str">
        <f t="shared" si="58"/>
        <v>n/a</v>
      </c>
      <c r="AD29" s="33" t="str">
        <f t="shared" si="58"/>
        <v>n/a</v>
      </c>
      <c r="AE29" s="33" t="str">
        <f t="shared" si="58"/>
        <v>n/a</v>
      </c>
      <c r="AF29" s="33" t="str">
        <f t="shared" si="58"/>
        <v>n/a</v>
      </c>
      <c r="AG29" s="33" t="str">
        <f t="shared" si="58"/>
        <v>n/a</v>
      </c>
      <c r="AH29" s="33" t="str">
        <f t="shared" si="58"/>
        <v>n/a</v>
      </c>
      <c r="AI29" s="33" t="str">
        <f t="shared" si="58"/>
        <v>n/a</v>
      </c>
      <c r="AJ29" s="33" t="str">
        <f t="shared" si="58"/>
        <v>n/a</v>
      </c>
      <c r="AK29" s="33" t="str">
        <f t="shared" si="58"/>
        <v>n/a</v>
      </c>
      <c r="AL29" s="33" t="str">
        <f t="shared" si="58"/>
        <v>n/a</v>
      </c>
      <c r="AM29" s="33" t="str">
        <f t="shared" si="58"/>
        <v>n/a</v>
      </c>
    </row>
    <row r="30" spans="2:39" x14ac:dyDescent="0.2">
      <c r="B30" s="1" t="s">
        <v>12</v>
      </c>
      <c r="D30" s="12" t="str">
        <f>IF(ISNUMBER(D25),IF(D25&lt;0,"Adverse","Favorable"),"n/a")</f>
        <v>Favorable</v>
      </c>
      <c r="E30" s="12" t="str">
        <f t="shared" ref="E30:AM30" si="59">IF(ISNUMBER(E25),IF(E25&lt;0,"Adverse","Favorable"),"n/a")</f>
        <v>Favorable</v>
      </c>
      <c r="F30" s="12" t="str">
        <f t="shared" si="59"/>
        <v>Favorable</v>
      </c>
      <c r="G30" s="12" t="str">
        <f t="shared" si="59"/>
        <v>Adverse</v>
      </c>
      <c r="H30" s="12" t="str">
        <f t="shared" si="59"/>
        <v>Favorable</v>
      </c>
      <c r="I30" s="12" t="str">
        <f t="shared" si="59"/>
        <v>Adverse</v>
      </c>
      <c r="J30" s="12" t="str">
        <f t="shared" si="59"/>
        <v>Adverse</v>
      </c>
      <c r="K30" s="12" t="str">
        <f t="shared" si="59"/>
        <v>Adverse</v>
      </c>
      <c r="L30" s="12" t="str">
        <f t="shared" si="59"/>
        <v>Favorable</v>
      </c>
      <c r="M30" s="12" t="str">
        <f t="shared" si="59"/>
        <v>Favorable</v>
      </c>
      <c r="N30" s="12" t="str">
        <f t="shared" si="59"/>
        <v>Favorable</v>
      </c>
      <c r="O30" s="12" t="str">
        <f t="shared" si="59"/>
        <v>Favorable</v>
      </c>
      <c r="P30" s="12" t="str">
        <f t="shared" si="59"/>
        <v>Favorable</v>
      </c>
      <c r="Q30" s="12" t="str">
        <f t="shared" si="59"/>
        <v>Favorable</v>
      </c>
      <c r="R30" s="12" t="str">
        <f t="shared" si="59"/>
        <v>Adverse</v>
      </c>
      <c r="S30" s="12" t="str">
        <f t="shared" si="59"/>
        <v>Favorable</v>
      </c>
      <c r="T30" s="12" t="str">
        <f t="shared" si="59"/>
        <v>Favorable</v>
      </c>
      <c r="U30" s="12" t="str">
        <f t="shared" si="59"/>
        <v>Favorable</v>
      </c>
      <c r="V30" s="12" t="str">
        <f t="shared" si="59"/>
        <v>n/a</v>
      </c>
      <c r="W30" s="12" t="str">
        <f t="shared" si="59"/>
        <v>n/a</v>
      </c>
      <c r="X30" s="12" t="str">
        <f t="shared" si="59"/>
        <v>n/a</v>
      </c>
      <c r="Y30" s="12" t="str">
        <f t="shared" si="59"/>
        <v>n/a</v>
      </c>
      <c r="Z30" s="12" t="str">
        <f t="shared" si="59"/>
        <v>n/a</v>
      </c>
      <c r="AA30" s="12" t="str">
        <f t="shared" si="59"/>
        <v>n/a</v>
      </c>
      <c r="AB30" s="12" t="str">
        <f t="shared" si="59"/>
        <v>n/a</v>
      </c>
      <c r="AC30" s="12" t="str">
        <f t="shared" si="59"/>
        <v>n/a</v>
      </c>
      <c r="AD30" s="12" t="str">
        <f t="shared" si="59"/>
        <v>n/a</v>
      </c>
      <c r="AE30" s="12" t="str">
        <f t="shared" si="59"/>
        <v>n/a</v>
      </c>
      <c r="AF30" s="12" t="str">
        <f t="shared" si="59"/>
        <v>n/a</v>
      </c>
      <c r="AG30" s="12" t="str">
        <f t="shared" si="59"/>
        <v>n/a</v>
      </c>
      <c r="AH30" s="12" t="str">
        <f t="shared" si="59"/>
        <v>n/a</v>
      </c>
      <c r="AI30" s="12" t="str">
        <f t="shared" si="59"/>
        <v>n/a</v>
      </c>
      <c r="AJ30" s="12" t="str">
        <f t="shared" si="59"/>
        <v>n/a</v>
      </c>
      <c r="AK30" s="12" t="str">
        <f t="shared" si="59"/>
        <v>n/a</v>
      </c>
      <c r="AL30" s="12" t="str">
        <f t="shared" si="59"/>
        <v>n/a</v>
      </c>
      <c r="AM30" s="12" t="str">
        <f t="shared" si="59"/>
        <v>n/a</v>
      </c>
    </row>
    <row r="31" spans="2:39" x14ac:dyDescent="0.2">
      <c r="B31" s="1" t="s">
        <v>13</v>
      </c>
      <c r="D31" s="12" t="str">
        <f>IF(ISNUMBER(D28),IF(D28&lt;0,"Adverse","Favorable"),"n/a")</f>
        <v>Adverse</v>
      </c>
      <c r="E31" s="12" t="str">
        <f t="shared" ref="E31:AM31" si="60">IF(ISNUMBER(E28),IF(E28&lt;0,"Adverse","Favorable"),"n/a")</f>
        <v>Adverse</v>
      </c>
      <c r="F31" s="12" t="str">
        <f t="shared" si="60"/>
        <v>Adverse</v>
      </c>
      <c r="G31" s="12" t="str">
        <f t="shared" si="60"/>
        <v>Favorable</v>
      </c>
      <c r="H31" s="12" t="str">
        <f t="shared" si="60"/>
        <v>Adverse</v>
      </c>
      <c r="I31" s="12" t="str">
        <f t="shared" si="60"/>
        <v>Favorable</v>
      </c>
      <c r="J31" s="12" t="str">
        <f t="shared" si="60"/>
        <v>Adverse</v>
      </c>
      <c r="K31" s="12" t="str">
        <f t="shared" si="60"/>
        <v>Adverse</v>
      </c>
      <c r="L31" s="12" t="str">
        <f t="shared" si="60"/>
        <v>Adverse</v>
      </c>
      <c r="M31" s="12" t="str">
        <f t="shared" si="60"/>
        <v>Favorable</v>
      </c>
      <c r="N31" s="12" t="str">
        <f t="shared" si="60"/>
        <v>Adverse</v>
      </c>
      <c r="O31" s="12" t="str">
        <f t="shared" si="60"/>
        <v>Adverse</v>
      </c>
      <c r="P31" s="12" t="str">
        <f t="shared" si="60"/>
        <v>Favorable</v>
      </c>
      <c r="Q31" s="12" t="str">
        <f t="shared" si="60"/>
        <v>Favorable</v>
      </c>
      <c r="R31" s="12" t="str">
        <f t="shared" si="60"/>
        <v>Adverse</v>
      </c>
      <c r="S31" s="12" t="str">
        <f t="shared" si="60"/>
        <v>Favorable</v>
      </c>
      <c r="T31" s="12" t="str">
        <f t="shared" si="60"/>
        <v>Adverse</v>
      </c>
      <c r="U31" s="12" t="str">
        <f t="shared" si="60"/>
        <v>Adverse</v>
      </c>
      <c r="V31" s="12" t="str">
        <f t="shared" si="60"/>
        <v>n/a</v>
      </c>
      <c r="W31" s="12" t="str">
        <f t="shared" si="60"/>
        <v>n/a</v>
      </c>
      <c r="X31" s="12" t="str">
        <f t="shared" si="60"/>
        <v>n/a</v>
      </c>
      <c r="Y31" s="12" t="str">
        <f t="shared" si="60"/>
        <v>n/a</v>
      </c>
      <c r="Z31" s="12" t="str">
        <f t="shared" si="60"/>
        <v>n/a</v>
      </c>
      <c r="AA31" s="12" t="str">
        <f t="shared" si="60"/>
        <v>n/a</v>
      </c>
      <c r="AB31" s="12" t="str">
        <f t="shared" si="60"/>
        <v>n/a</v>
      </c>
      <c r="AC31" s="12" t="str">
        <f t="shared" si="60"/>
        <v>n/a</v>
      </c>
      <c r="AD31" s="12" t="str">
        <f t="shared" si="60"/>
        <v>n/a</v>
      </c>
      <c r="AE31" s="12" t="str">
        <f t="shared" si="60"/>
        <v>n/a</v>
      </c>
      <c r="AF31" s="12" t="str">
        <f t="shared" si="60"/>
        <v>n/a</v>
      </c>
      <c r="AG31" s="12" t="str">
        <f t="shared" si="60"/>
        <v>n/a</v>
      </c>
      <c r="AH31" s="12" t="str">
        <f t="shared" si="60"/>
        <v>n/a</v>
      </c>
      <c r="AI31" s="12" t="str">
        <f t="shared" si="60"/>
        <v>n/a</v>
      </c>
      <c r="AJ31" s="12" t="str">
        <f t="shared" si="60"/>
        <v>n/a</v>
      </c>
      <c r="AK31" s="12" t="str">
        <f t="shared" si="60"/>
        <v>n/a</v>
      </c>
      <c r="AL31" s="12" t="str">
        <f t="shared" si="60"/>
        <v>n/a</v>
      </c>
      <c r="AM31" s="12" t="str">
        <f t="shared" si="60"/>
        <v>n/a</v>
      </c>
    </row>
    <row r="32" spans="2:39" x14ac:dyDescent="0.2">
      <c r="B32" s="26" t="s">
        <v>15</v>
      </c>
      <c r="C32" s="26"/>
      <c r="D32" s="35" t="str">
        <f>IF(ISNUMBER(D29),IF(D29&lt;0,"Adverse","Favorable"),"n/a")</f>
        <v>Favorable</v>
      </c>
      <c r="E32" s="35" t="str">
        <f t="shared" ref="E32:AM32" si="61">IF(ISNUMBER(E29),IF(E29&lt;0,"Adverse","Favorable"),"n/a")</f>
        <v>Adverse</v>
      </c>
      <c r="F32" s="35" t="str">
        <f t="shared" si="61"/>
        <v>Favorable</v>
      </c>
      <c r="G32" s="35" t="str">
        <f t="shared" si="61"/>
        <v>Adverse</v>
      </c>
      <c r="H32" s="35" t="str">
        <f t="shared" si="61"/>
        <v>Favorable</v>
      </c>
      <c r="I32" s="35" t="str">
        <f t="shared" si="61"/>
        <v>Adverse</v>
      </c>
      <c r="J32" s="35" t="str">
        <f t="shared" si="61"/>
        <v>Adverse</v>
      </c>
      <c r="K32" s="35" t="str">
        <f t="shared" si="61"/>
        <v>Adverse</v>
      </c>
      <c r="L32" s="35" t="str">
        <f t="shared" si="61"/>
        <v>Favorable</v>
      </c>
      <c r="M32" s="35" t="str">
        <f t="shared" si="61"/>
        <v>Favorable</v>
      </c>
      <c r="N32" s="35" t="str">
        <f t="shared" si="61"/>
        <v>Favorable</v>
      </c>
      <c r="O32" s="35" t="str">
        <f t="shared" si="61"/>
        <v>Favorable</v>
      </c>
      <c r="P32" s="35" t="str">
        <f t="shared" si="61"/>
        <v>Favorable</v>
      </c>
      <c r="Q32" s="35" t="str">
        <f t="shared" si="61"/>
        <v>Favorable</v>
      </c>
      <c r="R32" s="35" t="str">
        <f t="shared" si="61"/>
        <v>Adverse</v>
      </c>
      <c r="S32" s="35" t="str">
        <f t="shared" si="61"/>
        <v>Favorable</v>
      </c>
      <c r="T32" s="35" t="str">
        <f t="shared" si="61"/>
        <v>Favorable</v>
      </c>
      <c r="U32" s="35" t="str">
        <f t="shared" si="61"/>
        <v>Favorable</v>
      </c>
      <c r="V32" s="35" t="str">
        <f t="shared" si="61"/>
        <v>n/a</v>
      </c>
      <c r="W32" s="35" t="str">
        <f t="shared" si="61"/>
        <v>n/a</v>
      </c>
      <c r="X32" s="35" t="str">
        <f t="shared" si="61"/>
        <v>n/a</v>
      </c>
      <c r="Y32" s="35" t="str">
        <f t="shared" si="61"/>
        <v>n/a</v>
      </c>
      <c r="Z32" s="35" t="str">
        <f t="shared" si="61"/>
        <v>n/a</v>
      </c>
      <c r="AA32" s="35" t="str">
        <f t="shared" si="61"/>
        <v>n/a</v>
      </c>
      <c r="AB32" s="35" t="str">
        <f t="shared" si="61"/>
        <v>n/a</v>
      </c>
      <c r="AC32" s="35" t="str">
        <f t="shared" si="61"/>
        <v>n/a</v>
      </c>
      <c r="AD32" s="35" t="str">
        <f t="shared" si="61"/>
        <v>n/a</v>
      </c>
      <c r="AE32" s="35" t="str">
        <f t="shared" si="61"/>
        <v>n/a</v>
      </c>
      <c r="AF32" s="35" t="str">
        <f t="shared" si="61"/>
        <v>n/a</v>
      </c>
      <c r="AG32" s="35" t="str">
        <f t="shared" si="61"/>
        <v>n/a</v>
      </c>
      <c r="AH32" s="35" t="str">
        <f t="shared" si="61"/>
        <v>n/a</v>
      </c>
      <c r="AI32" s="35" t="str">
        <f t="shared" si="61"/>
        <v>n/a</v>
      </c>
      <c r="AJ32" s="35" t="str">
        <f t="shared" si="61"/>
        <v>n/a</v>
      </c>
      <c r="AK32" s="35" t="str">
        <f t="shared" si="61"/>
        <v>n/a</v>
      </c>
      <c r="AL32" s="35" t="str">
        <f t="shared" si="61"/>
        <v>n/a</v>
      </c>
      <c r="AM32" s="35" t="str">
        <f t="shared" si="61"/>
        <v>n/a</v>
      </c>
    </row>
  </sheetData>
  <conditionalFormatting sqref="D6:AM6">
    <cfRule type="cellIs" dxfId="3" priority="4" operator="equal">
      <formula>"ACT"</formula>
    </cfRule>
    <cfRule type="cellIs" dxfId="2" priority="5" operator="equal">
      <formula>"FC"</formula>
    </cfRule>
  </conditionalFormatting>
  <conditionalFormatting sqref="D32:AM32">
    <cfRule type="cellIs" dxfId="1" priority="1" operator="equal">
      <formula>"Adverse"</formula>
    </cfRule>
    <cfRule type="cellIs" dxfId="0" priority="2" operator="equal">
      <formula>"Favorable"</formula>
    </cfRule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0EA1B4-DC32-4FFB-89D3-45100F755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DD56B0-0909-4F51-8DCF-667EBA64F25F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210a6c26-33a8-4c30-9028-1a854218d472"/>
    <ds:schemaRef ds:uri="7b38f2a3-aa4f-459a-96a7-609069baf88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F4669-8FB3-494E-892A-5ED54237C2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2020-04-23T18:18:05Z</dcterms:created>
  <dcterms:modified xsi:type="dcterms:W3CDTF">2020-04-23T20:08:41Z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