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8800" windowHeight="11700"/>
  </bookViews>
  <sheets>
    <sheet name="High-Low Method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" i="1" l="1"/>
  <c r="H33" i="1" l="1"/>
  <c r="B25" i="1" l="1"/>
  <c r="F25" i="1"/>
  <c r="E25" i="1"/>
  <c r="E23" i="1"/>
  <c r="F21" i="1"/>
  <c r="E19" i="1"/>
  <c r="D27" i="1"/>
  <c r="C27" i="1"/>
  <c r="F27" i="1" s="1"/>
  <c r="B27" i="1"/>
  <c r="D26" i="1"/>
  <c r="C26" i="1"/>
  <c r="F26" i="1" s="1"/>
  <c r="B26" i="1"/>
  <c r="D25" i="1"/>
  <c r="C25" i="1"/>
  <c r="D24" i="1"/>
  <c r="C24" i="1"/>
  <c r="F24" i="1" s="1"/>
  <c r="B24" i="1"/>
  <c r="D23" i="1"/>
  <c r="C23" i="1"/>
  <c r="F23" i="1" s="1"/>
  <c r="B23" i="1"/>
  <c r="D22" i="1"/>
  <c r="C22" i="1"/>
  <c r="F22" i="1" s="1"/>
  <c r="B22" i="1"/>
  <c r="D21" i="1"/>
  <c r="E21" i="1" s="1"/>
  <c r="C21" i="1"/>
  <c r="B21" i="1"/>
  <c r="D20" i="1"/>
  <c r="C20" i="1"/>
  <c r="F20" i="1" s="1"/>
  <c r="B20" i="1"/>
  <c r="D19" i="1"/>
  <c r="C19" i="1"/>
  <c r="F19" i="1" s="1"/>
  <c r="B19" i="1"/>
  <c r="D18" i="1"/>
  <c r="D28" i="1" s="1"/>
  <c r="D29" i="1" s="1"/>
  <c r="C18" i="1"/>
  <c r="F18" i="1" s="1"/>
  <c r="F28" i="1" s="1"/>
  <c r="B18" i="1"/>
  <c r="E20" i="1" l="1"/>
  <c r="E24" i="1"/>
  <c r="E26" i="1"/>
  <c r="C28" i="1"/>
  <c r="C29" i="1" s="1"/>
  <c r="E27" i="1"/>
  <c r="E18" i="1"/>
  <c r="E28" i="1" s="1"/>
  <c r="E33" i="1" s="1"/>
  <c r="E37" i="1" s="1"/>
  <c r="E22" i="1"/>
</calcChain>
</file>

<file path=xl/sharedStrings.xml><?xml version="1.0" encoding="utf-8"?>
<sst xmlns="http://schemas.openxmlformats.org/spreadsheetml/2006/main" count="18" uniqueCount="15">
  <si>
    <t>Magnimetrics.com</t>
  </si>
  <si>
    <t>Magnimetrics takes no responsibility for any losses that may arise from using the information within this file</t>
  </si>
  <si>
    <r>
      <t xml:space="preserve">High-Low Model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</si>
  <si>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Least Squares Method</t>
  </si>
  <si>
    <t>Batch</t>
  </si>
  <si>
    <t>Volume of units (x)</t>
  </si>
  <si>
    <t>Production costs (y)</t>
  </si>
  <si>
    <t>x * y</t>
  </si>
  <si>
    <t>x ^ 2</t>
  </si>
  <si>
    <t xml:space="preserve">b = </t>
  </si>
  <si>
    <t xml:space="preserve">a = </t>
  </si>
  <si>
    <t>Sum:</t>
  </si>
  <si>
    <t>Mean:</t>
  </si>
  <si>
    <t>y =</t>
  </si>
  <si>
    <t>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</si>
</sst>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165" fontId="0" fillId="0" borderId="0" xfId="1" applyNumberFormat="1" applyFont="1"/>
    <xf numFmtId="165" fontId="5" fillId="3" borderId="2" xfId="2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6" fillId="4" borderId="1" xfId="0" applyFont="1" applyFill="1" applyBorder="1"/>
    <xf numFmtId="165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5" fontId="0" fillId="0" borderId="1" xfId="1" applyNumberFormat="1" applyFont="1" applyBorder="1"/>
    <xf numFmtId="0" fontId="6" fillId="0" borderId="3" xfId="0" applyFont="1" applyBorder="1"/>
    <xf numFmtId="165" fontId="6" fillId="0" borderId="3" xfId="0" applyNumberFormat="1" applyFont="1" applyBorder="1"/>
    <xf numFmtId="0" fontId="6" fillId="0" borderId="0" xfId="0" applyFont="1" applyAlignment="1">
      <alignment horizontal="right"/>
    </xf>
    <xf numFmtId="164" fontId="5" fillId="3" borderId="2" xfId="2" applyNumberFormat="1"/>
    <xf numFmtId="165" fontId="6" fillId="0" borderId="3" xfId="0" quotePrefix="1" applyNumberFormat="1" applyFont="1" applyBorder="1"/>
    <xf numFmtId="0" fontId="8" fillId="0" borderId="0" xfId="0" applyFont="1" applyAlignment="1">
      <alignment horizontal="right"/>
    </xf>
    <xf numFmtId="0" fontId="8" fillId="0" borderId="0" xfId="0" applyFont="1"/>
    <xf numFmtId="9" fontId="0" fillId="0" borderId="0" xfId="3" applyFont="1"/>
    <xf numFmtId="0" fontId="5" fillId="3" borderId="2" xfId="2"/>
    <xf numFmtId="0" fontId="6" fillId="0" borderId="0" xfId="0" applyFont="1"/>
  </cellXfs>
  <cellStyles count="4">
    <cellStyle name="Calculation" xfId="2" builtinId="22"/>
    <cellStyle name="Comma" xfId="1" builtinId="3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'High-Low Method'!$D$5</c:f>
              <c:strCache>
                <c:ptCount val="1"/>
                <c:pt idx="0">
                  <c:v>Production costs (y)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'High-Low Method'!$C$6:$C$15</c:f>
              <c:numCache>
                <c:formatCode>_-* #,##0\ _л_в_._-;\-* #,##0\ _л_в_._-;_-* "-"??\ _л_в_._-;_-@_-</c:formatCode>
                <c:ptCount val="10"/>
                <c:pt idx="0">
                  <c:v>12800</c:v>
                </c:pt>
                <c:pt idx="1">
                  <c:v>13100</c:v>
                </c:pt>
                <c:pt idx="2">
                  <c:v>12950</c:v>
                </c:pt>
                <c:pt idx="3">
                  <c:v>13580</c:v>
                </c:pt>
                <c:pt idx="4">
                  <c:v>13760</c:v>
                </c:pt>
                <c:pt idx="5">
                  <c:v>14100</c:v>
                </c:pt>
                <c:pt idx="6">
                  <c:v>13890</c:v>
                </c:pt>
                <c:pt idx="7">
                  <c:v>14320</c:v>
                </c:pt>
                <c:pt idx="8">
                  <c:v>14880</c:v>
                </c:pt>
                <c:pt idx="9">
                  <c:v>15200</c:v>
                </c:pt>
              </c:numCache>
            </c:numRef>
          </c:xVal>
          <c:yVal>
            <c:numRef>
              <c:f>'High-Low Method'!$D$6:$D$15</c:f>
              <c:numCache>
                <c:formatCode>_-* #,##0\ _л_в_._-;\-* #,##0\ _л_в_._-;_-* "-"??\ _л_в_._-;_-@_-</c:formatCode>
                <c:ptCount val="10"/>
                <c:pt idx="0">
                  <c:v>857600</c:v>
                </c:pt>
                <c:pt idx="1">
                  <c:v>917000</c:v>
                </c:pt>
                <c:pt idx="2">
                  <c:v>841750</c:v>
                </c:pt>
                <c:pt idx="3">
                  <c:v>869120</c:v>
                </c:pt>
                <c:pt idx="4">
                  <c:v>894400</c:v>
                </c:pt>
                <c:pt idx="5">
                  <c:v>874200</c:v>
                </c:pt>
                <c:pt idx="6">
                  <c:v>972300</c:v>
                </c:pt>
                <c:pt idx="7">
                  <c:v>887840</c:v>
                </c:pt>
                <c:pt idx="8">
                  <c:v>967200</c:v>
                </c:pt>
                <c:pt idx="9">
                  <c:v>942400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1B-3A4D-8099-666D0C46A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2400927"/>
        <c:axId val="1742412495"/>
      </c:scatterChart>
      <c:valAx>
        <c:axId val="17424009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л_в_._-;\-* #,##0\ _л_в_._-;_-* &quot;-&quot;??\ _л_в_.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742412495"/>
        <c:crosses val="autoZero"/>
        <c:crossBetween val="midCat"/>
      </c:valAx>
      <c:valAx>
        <c:axId val="1742412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л_в_._-;\-* #,##0\ _л_в_._-;_-* &quot;-&quot;??\ _л_в_.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7424009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Relationship Id="rId6" Type="http://schemas.openxmlformats.org/officeDocument/2006/relationships/image" Target="../media/image4.png"/><Relationship Id="rId5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119356</xdr:colOff>
      <xdr:row>0</xdr:row>
      <xdr:rowOff>119967</xdr:rowOff>
    </xdr:from>
    <xdr:to>
      <xdr:col>8</xdr:col>
      <xdr:colOff>971452</xdr:colOff>
      <xdr:row>1</xdr:row>
      <xdr:rowOff>789876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8015" y="119967"/>
          <a:ext cx="852096" cy="860409"/>
        </a:xfrm>
        <a:prstGeom prst="rect">
          <a:avLst/>
        </a:prstGeom>
      </xdr:spPr>
    </xdr:pic>
    <xdr:clientData/>
  </xdr:twoCellAnchor>
  <xdr:twoCellAnchor editAs="oneCell">
    <xdr:from>
      <xdr:col>0</xdr:col>
      <xdr:colOff>81936</xdr:colOff>
      <xdr:row>30</xdr:row>
      <xdr:rowOff>57727</xdr:rowOff>
    </xdr:from>
    <xdr:to>
      <xdr:col>3</xdr:col>
      <xdr:colOff>588819</xdr:colOff>
      <xdr:row>35</xdr:row>
      <xdr:rowOff>14960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CB1935-EC79-034C-B01A-8B42F445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36" y="6638636"/>
          <a:ext cx="2665884" cy="95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150091</xdr:colOff>
      <xdr:row>34</xdr:row>
      <xdr:rowOff>150092</xdr:rowOff>
    </xdr:from>
    <xdr:to>
      <xdr:col>3</xdr:col>
      <xdr:colOff>565726</xdr:colOff>
      <xdr:row>38</xdr:row>
      <xdr:rowOff>75883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6CD19F2-5DF8-A14C-A40F-DD00F3A7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91" y="7516092"/>
          <a:ext cx="2574636" cy="722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271319</xdr:colOff>
      <xdr:row>3</xdr:row>
      <xdr:rowOff>158173</xdr:rowOff>
    </xdr:from>
    <xdr:to>
      <xdr:col>7</xdr:col>
      <xdr:colOff>127000</xdr:colOff>
      <xdr:row>15</xdr:row>
      <xdr:rowOff>11546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079531-56B2-7A4D-ADF8-E229613055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57728</xdr:colOff>
      <xdr:row>39</xdr:row>
      <xdr:rowOff>34632</xdr:rowOff>
    </xdr:from>
    <xdr:to>
      <xdr:col>3</xdr:col>
      <xdr:colOff>555201</xdr:colOff>
      <xdr:row>42</xdr:row>
      <xdr:rowOff>57724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C202FDB-68F3-5241-BA56-540D1317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8" y="8393541"/>
          <a:ext cx="2656474" cy="681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showGridLines="0" tabSelected="1" zoomScale="110" zoomScaleNormal="110" workbookViewId="0">
      <selection activeCell="E41" sqref="E41"/>
    </sheetView>
  </sheetViews>
  <sheetFormatPr defaultColWidth="0" defaultRowHeight="15" zeroHeight="1" x14ac:dyDescent="0.25"/>
  <cols>
    <col min="1" max="1" width="3.140625" customWidth="1"/>
    <col min="2" max="2" width="7.140625" customWidth="1"/>
    <col min="3" max="3" width="18.140625" customWidth="1"/>
    <col min="4" max="4" width="19" bestFit="1" customWidth="1"/>
    <col min="5" max="5" width="23" bestFit="1" customWidth="1"/>
    <col min="6" max="6" width="17.5703125" bestFit="1" customWidth="1"/>
    <col min="7" max="9" width="16.140625" customWidth="1"/>
    <col min="10" max="10" width="2.42578125" customWidth="1"/>
    <col min="11" max="11" width="0" hidden="1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66.75" customHeight="1" x14ac:dyDescent="0.25">
      <c r="A2" s="2"/>
      <c r="B2" s="4" t="s">
        <v>3</v>
      </c>
      <c r="C2" s="4"/>
      <c r="D2" s="4"/>
      <c r="E2" s="4"/>
      <c r="F2" s="4"/>
      <c r="G2" s="4"/>
      <c r="H2" s="4"/>
      <c r="I2" s="4"/>
      <c r="J2" s="2"/>
    </row>
    <row r="3" spans="1:10" ht="18.75" customHeight="1" x14ac:dyDescent="0.25">
      <c r="A3" s="3"/>
      <c r="B3" s="3"/>
      <c r="C3" s="3"/>
      <c r="D3" s="3"/>
      <c r="E3" s="3"/>
      <c r="F3" s="3"/>
      <c r="G3" s="3"/>
      <c r="H3" s="3"/>
      <c r="I3" s="5" t="s">
        <v>0</v>
      </c>
      <c r="J3" s="3"/>
    </row>
    <row r="4" spans="1:10" x14ac:dyDescent="0.25"/>
    <row r="5" spans="1:10" x14ac:dyDescent="0.25">
      <c r="B5" s="11" t="s">
        <v>4</v>
      </c>
      <c r="C5" s="11" t="s">
        <v>5</v>
      </c>
      <c r="D5" s="11" t="s">
        <v>6</v>
      </c>
    </row>
    <row r="6" spans="1:10" x14ac:dyDescent="0.25">
      <c r="B6" s="10">
        <v>1</v>
      </c>
      <c r="C6" s="7">
        <v>12800</v>
      </c>
      <c r="D6" s="7">
        <v>857600</v>
      </c>
    </row>
    <row r="7" spans="1:10" x14ac:dyDescent="0.25">
      <c r="B7" s="10">
        <v>2</v>
      </c>
      <c r="C7" s="7">
        <v>13100</v>
      </c>
      <c r="D7" s="7">
        <v>917000</v>
      </c>
    </row>
    <row r="8" spans="1:10" x14ac:dyDescent="0.25">
      <c r="B8" s="10">
        <v>3</v>
      </c>
      <c r="C8" s="7">
        <v>12950</v>
      </c>
      <c r="D8" s="7">
        <v>841750</v>
      </c>
    </row>
    <row r="9" spans="1:10" x14ac:dyDescent="0.25">
      <c r="B9" s="10">
        <v>4</v>
      </c>
      <c r="C9" s="7">
        <v>13580</v>
      </c>
      <c r="D9" s="7">
        <v>869120</v>
      </c>
    </row>
    <row r="10" spans="1:10" x14ac:dyDescent="0.25">
      <c r="B10" s="10">
        <v>5</v>
      </c>
      <c r="C10" s="7">
        <v>13760</v>
      </c>
      <c r="D10" s="7">
        <v>894400</v>
      </c>
    </row>
    <row r="11" spans="1:10" x14ac:dyDescent="0.25">
      <c r="B11" s="10">
        <v>6</v>
      </c>
      <c r="C11" s="7">
        <v>14100</v>
      </c>
      <c r="D11" s="7">
        <v>874200</v>
      </c>
    </row>
    <row r="12" spans="1:10" x14ac:dyDescent="0.25">
      <c r="B12" s="10">
        <v>7</v>
      </c>
      <c r="C12" s="7">
        <v>13890</v>
      </c>
      <c r="D12" s="7">
        <v>972300</v>
      </c>
    </row>
    <row r="13" spans="1:10" x14ac:dyDescent="0.25">
      <c r="B13" s="10">
        <v>8</v>
      </c>
      <c r="C13" s="7">
        <v>14320</v>
      </c>
      <c r="D13" s="7">
        <v>887840</v>
      </c>
    </row>
    <row r="14" spans="1:10" x14ac:dyDescent="0.25">
      <c r="B14" s="10">
        <v>9</v>
      </c>
      <c r="C14" s="7">
        <v>14880</v>
      </c>
      <c r="D14" s="7">
        <v>967200</v>
      </c>
    </row>
    <row r="15" spans="1:10" x14ac:dyDescent="0.25">
      <c r="B15" s="10">
        <v>10</v>
      </c>
      <c r="C15" s="7">
        <v>15200</v>
      </c>
      <c r="D15" s="7">
        <v>942400</v>
      </c>
    </row>
    <row r="16" spans="1:10" x14ac:dyDescent="0.25"/>
    <row r="17" spans="2:8" x14ac:dyDescent="0.25">
      <c r="B17" s="11" t="s">
        <v>4</v>
      </c>
      <c r="C17" s="11" t="s">
        <v>5</v>
      </c>
      <c r="D17" s="11" t="s">
        <v>6</v>
      </c>
      <c r="E17" s="11" t="s">
        <v>7</v>
      </c>
      <c r="F17" s="11" t="s">
        <v>8</v>
      </c>
    </row>
    <row r="18" spans="2:8" x14ac:dyDescent="0.25">
      <c r="B18" s="10">
        <f>B6</f>
        <v>1</v>
      </c>
      <c r="C18" s="12">
        <f t="shared" ref="C18:D18" si="0">C6</f>
        <v>12800</v>
      </c>
      <c r="D18" s="12">
        <f t="shared" si="0"/>
        <v>857600</v>
      </c>
      <c r="E18" s="7">
        <f>C18*D18</f>
        <v>10977280000</v>
      </c>
      <c r="F18" s="7">
        <f>C18^2</f>
        <v>163840000</v>
      </c>
      <c r="G18" s="9"/>
      <c r="H18" s="23"/>
    </row>
    <row r="19" spans="2:8" x14ac:dyDescent="0.25">
      <c r="B19" s="10">
        <f t="shared" ref="B19:D19" si="1">B7</f>
        <v>2</v>
      </c>
      <c r="C19" s="12">
        <f t="shared" si="1"/>
        <v>13100</v>
      </c>
      <c r="D19" s="12">
        <f t="shared" si="1"/>
        <v>917000</v>
      </c>
      <c r="E19" s="7">
        <f t="shared" ref="E19:E27" si="2">C19*D19</f>
        <v>12012700000</v>
      </c>
      <c r="F19" s="7">
        <f t="shared" ref="F19:F27" si="3">C19^2</f>
        <v>171610000</v>
      </c>
      <c r="G19" s="9"/>
      <c r="H19" s="23"/>
    </row>
    <row r="20" spans="2:8" x14ac:dyDescent="0.25">
      <c r="B20" s="10">
        <f t="shared" ref="B20:D20" si="4">B8</f>
        <v>3</v>
      </c>
      <c r="C20" s="12">
        <f t="shared" si="4"/>
        <v>12950</v>
      </c>
      <c r="D20" s="12">
        <f t="shared" si="4"/>
        <v>841750</v>
      </c>
      <c r="E20" s="7">
        <f t="shared" si="2"/>
        <v>10900662500</v>
      </c>
      <c r="F20" s="7">
        <f t="shared" si="3"/>
        <v>167702500</v>
      </c>
      <c r="G20" s="9"/>
      <c r="H20" s="23"/>
    </row>
    <row r="21" spans="2:8" x14ac:dyDescent="0.25">
      <c r="B21" s="10">
        <f t="shared" ref="B21:D21" si="5">B9</f>
        <v>4</v>
      </c>
      <c r="C21" s="12">
        <f t="shared" si="5"/>
        <v>13580</v>
      </c>
      <c r="D21" s="12">
        <f t="shared" si="5"/>
        <v>869120</v>
      </c>
      <c r="E21" s="7">
        <f t="shared" si="2"/>
        <v>11802649600</v>
      </c>
      <c r="F21" s="7">
        <f t="shared" si="3"/>
        <v>184416400</v>
      </c>
      <c r="G21" s="9"/>
      <c r="H21" s="23"/>
    </row>
    <row r="22" spans="2:8" x14ac:dyDescent="0.25">
      <c r="B22" s="10">
        <f t="shared" ref="B22:D22" si="6">B10</f>
        <v>5</v>
      </c>
      <c r="C22" s="12">
        <f t="shared" si="6"/>
        <v>13760</v>
      </c>
      <c r="D22" s="12">
        <f t="shared" si="6"/>
        <v>894400</v>
      </c>
      <c r="E22" s="7">
        <f t="shared" si="2"/>
        <v>12306944000</v>
      </c>
      <c r="F22" s="7">
        <f t="shared" si="3"/>
        <v>189337600</v>
      </c>
      <c r="G22" s="9"/>
      <c r="H22" s="23"/>
    </row>
    <row r="23" spans="2:8" x14ac:dyDescent="0.25">
      <c r="B23" s="10">
        <f t="shared" ref="B23:D23" si="7">B11</f>
        <v>6</v>
      </c>
      <c r="C23" s="12">
        <f t="shared" si="7"/>
        <v>14100</v>
      </c>
      <c r="D23" s="12">
        <f t="shared" si="7"/>
        <v>874200</v>
      </c>
      <c r="E23" s="7">
        <f t="shared" si="2"/>
        <v>12326220000</v>
      </c>
      <c r="F23" s="7">
        <f t="shared" si="3"/>
        <v>198810000</v>
      </c>
      <c r="G23" s="9"/>
      <c r="H23" s="23"/>
    </row>
    <row r="24" spans="2:8" x14ac:dyDescent="0.25">
      <c r="B24" s="10">
        <f t="shared" ref="B24:D25" si="8">B12</f>
        <v>7</v>
      </c>
      <c r="C24" s="12">
        <f t="shared" si="8"/>
        <v>13890</v>
      </c>
      <c r="D24" s="12">
        <f t="shared" si="8"/>
        <v>972300</v>
      </c>
      <c r="E24" s="7">
        <f t="shared" si="2"/>
        <v>13505247000</v>
      </c>
      <c r="F24" s="7">
        <f t="shared" si="3"/>
        <v>192932100</v>
      </c>
      <c r="G24" s="9"/>
      <c r="H24" s="23"/>
    </row>
    <row r="25" spans="2:8" x14ac:dyDescent="0.25">
      <c r="B25" s="10">
        <f t="shared" si="8"/>
        <v>8</v>
      </c>
      <c r="C25" s="12">
        <f t="shared" ref="C25:D25" si="9">C13</f>
        <v>14320</v>
      </c>
      <c r="D25" s="12">
        <f t="shared" si="9"/>
        <v>887840</v>
      </c>
      <c r="E25" s="7">
        <f t="shared" si="2"/>
        <v>12713868800</v>
      </c>
      <c r="F25" s="7">
        <f t="shared" si="3"/>
        <v>205062400</v>
      </c>
      <c r="G25" s="9"/>
      <c r="H25" s="23"/>
    </row>
    <row r="26" spans="2:8" x14ac:dyDescent="0.25">
      <c r="B26" s="10">
        <f t="shared" ref="B26:D26" si="10">B14</f>
        <v>9</v>
      </c>
      <c r="C26" s="12">
        <f t="shared" si="10"/>
        <v>14880</v>
      </c>
      <c r="D26" s="12">
        <f t="shared" si="10"/>
        <v>967200</v>
      </c>
      <c r="E26" s="7">
        <f t="shared" si="2"/>
        <v>14391936000</v>
      </c>
      <c r="F26" s="7">
        <f t="shared" si="3"/>
        <v>221414400</v>
      </c>
      <c r="G26" s="9"/>
      <c r="H26" s="23"/>
    </row>
    <row r="27" spans="2:8" x14ac:dyDescent="0.25">
      <c r="B27" s="13">
        <f t="shared" ref="B27:D27" si="11">B15</f>
        <v>10</v>
      </c>
      <c r="C27" s="14">
        <f t="shared" si="11"/>
        <v>15200</v>
      </c>
      <c r="D27" s="14">
        <f t="shared" si="11"/>
        <v>942400</v>
      </c>
      <c r="E27" s="15">
        <f t="shared" si="2"/>
        <v>14324480000</v>
      </c>
      <c r="F27" s="15">
        <f t="shared" si="3"/>
        <v>231040000</v>
      </c>
      <c r="G27" s="9"/>
      <c r="H27" s="23"/>
    </row>
    <row r="28" spans="2:8" x14ac:dyDescent="0.25">
      <c r="B28" s="16" t="s">
        <v>11</v>
      </c>
      <c r="C28" s="17">
        <f>SUM(C18:C27)</f>
        <v>138580</v>
      </c>
      <c r="D28" s="17">
        <f>SUM(D18:D27)</f>
        <v>9023810</v>
      </c>
      <c r="E28" s="17">
        <f>SUM(E18:E27)</f>
        <v>125261987900</v>
      </c>
      <c r="F28" s="17">
        <f>SUM(F18:F27)</f>
        <v>1926165400</v>
      </c>
    </row>
    <row r="29" spans="2:8" x14ac:dyDescent="0.25">
      <c r="B29" s="16" t="s">
        <v>12</v>
      </c>
      <c r="C29" s="17">
        <f>C28/B27</f>
        <v>13858</v>
      </c>
      <c r="D29" s="17">
        <f>D28/B27</f>
        <v>902381</v>
      </c>
      <c r="E29" s="20">
        <v>0</v>
      </c>
      <c r="F29" s="17">
        <v>0</v>
      </c>
    </row>
    <row r="30" spans="2:8" x14ac:dyDescent="0.25"/>
    <row r="31" spans="2:8" x14ac:dyDescent="0.25"/>
    <row r="32" spans="2:8" x14ac:dyDescent="0.25"/>
    <row r="33" spans="2:9" ht="15.75" x14ac:dyDescent="0.25">
      <c r="D33" s="18" t="s">
        <v>9</v>
      </c>
      <c r="E33" s="19">
        <f>((B27*E28)-C28*D28)/(B27*F28-C28^2)</f>
        <v>36.694221979957234</v>
      </c>
      <c r="G33" s="25" t="s">
        <v>14</v>
      </c>
      <c r="H33" s="24">
        <f>CORREL(C18:C27,D18:D27)</f>
        <v>0.64090475178809458</v>
      </c>
    </row>
    <row r="34" spans="2:9" x14ac:dyDescent="0.25"/>
    <row r="35" spans="2:9" x14ac:dyDescent="0.25"/>
    <row r="36" spans="2:9" x14ac:dyDescent="0.25"/>
    <row r="37" spans="2:9" ht="15.75" x14ac:dyDescent="0.25">
      <c r="D37" s="18" t="s">
        <v>10</v>
      </c>
      <c r="E37" s="8">
        <f>D29-E33*C29</f>
        <v>393872.47180175263</v>
      </c>
    </row>
    <row r="38" spans="2:9" x14ac:dyDescent="0.25"/>
    <row r="39" spans="2:9" x14ac:dyDescent="0.25"/>
    <row r="40" spans="2:9" x14ac:dyDescent="0.25"/>
    <row r="41" spans="2:9" ht="21" x14ac:dyDescent="0.35">
      <c r="D41" s="21" t="s">
        <v>13</v>
      </c>
      <c r="E41" s="22" t="str">
        <f>CONCATENATE(TEXT(E37,"# ##0")," + ",TEXT(E33,"# ##0.00")," * x")</f>
        <v>393 872 +  36.69 * x</v>
      </c>
    </row>
    <row r="42" spans="2:9" x14ac:dyDescent="0.25"/>
    <row r="43" spans="2:9" x14ac:dyDescent="0.25"/>
    <row r="44" spans="2:9" x14ac:dyDescent="0.25">
      <c r="B44" s="1"/>
      <c r="I44" s="6" t="s">
        <v>2</v>
      </c>
    </row>
    <row r="45" spans="2:9" x14ac:dyDescent="0.25">
      <c r="B45" s="1"/>
      <c r="I45" s="6" t="s">
        <v>1</v>
      </c>
    </row>
    <row r="46" spans="2:9" ht="13.5" customHeight="1" x14ac:dyDescent="0.25">
      <c r="B46" s="1"/>
    </row>
    <row r="47" spans="2:9" ht="15" hidden="1" customHeight="1" x14ac:dyDescent="0.25">
      <c r="B47" s="1"/>
    </row>
    <row r="48" spans="2:9" ht="15" hidden="1" customHeight="1" x14ac:dyDescent="0.25">
      <c r="B48" s="1"/>
    </row>
    <row r="49" spans="2:2" ht="15" hidden="1" customHeight="1" x14ac:dyDescent="0.25">
      <c r="B49" s="1"/>
    </row>
    <row r="50" spans="2:2" ht="15" hidden="1" customHeight="1" x14ac:dyDescent="0.25">
      <c r="B50" s="1"/>
    </row>
    <row r="51" spans="2:2" ht="15" hidden="1" customHeight="1" x14ac:dyDescent="0.25">
      <c r="B51" s="1"/>
    </row>
    <row r="52" spans="2:2" ht="15" hidden="1" customHeight="1" x14ac:dyDescent="0.25">
      <c r="B52" s="1"/>
    </row>
    <row r="53" spans="2:2" ht="15" hidden="1" customHeight="1" x14ac:dyDescent="0.25">
      <c r="B53" s="1"/>
    </row>
    <row r="54" spans="2:2" ht="15" hidden="1" customHeight="1" x14ac:dyDescent="0.25">
      <c r="B54" s="1"/>
    </row>
    <row r="55" spans="2:2" hidden="1" x14ac:dyDescent="0.25"/>
    <row r="56" spans="2:2" hidden="1" x14ac:dyDescent="0.25"/>
    <row r="57" spans="2:2" hidden="1" x14ac:dyDescent="0.25"/>
    <row r="58" spans="2:2" hidden="1" x14ac:dyDescent="0.25"/>
    <row r="59" spans="2:2" hidden="1" x14ac:dyDescent="0.25"/>
    <row r="60" spans="2:2" hidden="1" x14ac:dyDescent="0.25"/>
    <row r="61" spans="2:2" hidden="1" x14ac:dyDescent="0.25"/>
    <row r="62" spans="2:2" hidden="1" x14ac:dyDescent="0.25"/>
    <row r="63" spans="2:2" hidden="1" x14ac:dyDescent="0.25"/>
    <row r="64" spans="2: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</sheetData>
  <phoneticPr fontId="7" type="noConversion"/>
  <hyperlinks>
    <hyperlink ref="I3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High-Low Method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2019-09-16T05:31:31Z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