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ikov\Downloads\"/>
    </mc:Choice>
  </mc:AlternateContent>
  <bookViews>
    <workbookView xWindow="0" yWindow="0" windowWidth="28800" windowHeight="12300"/>
  </bookViews>
  <sheets>
    <sheet name="CAP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1" i="1" l="1"/>
  <c r="D40" i="1"/>
  <c r="D39" i="1"/>
  <c r="D38" i="1"/>
  <c r="D37" i="1"/>
  <c r="D36" i="1"/>
  <c r="D35" i="1"/>
  <c r="D34" i="1"/>
  <c r="D33" i="1"/>
  <c r="D32" i="1"/>
  <c r="D31" i="1"/>
  <c r="D17" i="1"/>
  <c r="D19" i="1" s="1"/>
  <c r="F31" i="1" l="1"/>
  <c r="F35" i="1"/>
  <c r="F39" i="1"/>
  <c r="F34" i="1"/>
  <c r="F32" i="1"/>
  <c r="F36" i="1"/>
  <c r="F40" i="1"/>
  <c r="F38" i="1"/>
  <c r="F33" i="1"/>
  <c r="F37" i="1"/>
  <c r="F41" i="1"/>
  <c r="F43" i="1"/>
  <c r="F44" i="1" s="1"/>
  <c r="F46" i="1" s="1"/>
</calcChain>
</file>

<file path=xl/sharedStrings.xml><?xml version="1.0" encoding="utf-8"?>
<sst xmlns="http://schemas.openxmlformats.org/spreadsheetml/2006/main" count="36" uniqueCount="36">
  <si>
    <t>Magnimetrics.com</t>
  </si>
  <si>
    <t>Magnimetrics takes no responsibility for any losses that may arise from using the information within this file</t>
  </si>
  <si>
    <t>CAPM (Capital Asset Pricing Model)</t>
  </si>
  <si>
    <r>
      <t xml:space="preserve">CAPM (Capital Asset Pricing Model)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</si>
  <si>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Risk-free rate of return</t>
  </si>
  <si>
    <t>Beta of the investment</t>
  </si>
  <si>
    <t>Expected return of the market</t>
  </si>
  <si>
    <t>Market risk premium</t>
  </si>
  <si>
    <t>Expected return of the investment</t>
  </si>
  <si>
    <t>Usually the return rate of government bonds with similar maturity.</t>
  </si>
  <si>
    <t>How volatile is the investment compared to market average.</t>
  </si>
  <si>
    <t>What is the expected return on investments from the market.</t>
  </si>
  <si>
    <t>The return on top of risk-free rate, to cover additional taken risk.</t>
  </si>
  <si>
    <t>The desired return on the investment, or the discount rate we can use to evaluate the future cash flows.</t>
  </si>
  <si>
    <t>Investment holding period (years)</t>
  </si>
  <si>
    <t>Investment annual dividend</t>
  </si>
  <si>
    <t>Investment price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</si>
  <si>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</si>
  <si>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</si>
  <si>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</si>
  <si>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</si>
  <si>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</si>
  <si>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</si>
  <si>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</si>
  <si>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</si>
  <si>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</si>
  <si>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</si>
  <si>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Discounted cash flows:</t>
  </si>
  <si>
    <t>Investment release value</t>
  </si>
  <si>
    <t>Expected cash flows:</t>
  </si>
  <si>
    <t>Present value of discounted future cash flows:</t>
  </si>
  <si>
    <t>Release value</t>
  </si>
  <si>
    <t>Compared to investment price</t>
  </si>
  <si>
    <t>Is investment properly priced?</t>
  </si>
  <si>
    <t>How long will the investment be held for</t>
  </si>
  <si>
    <t>What is the annual dividend that the investment will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</si>
</sst>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л_в_._-;\-* #,##0.00\ _л_в_._-;_-* &quot;-&quot;??\ _л_в_._-;_-@_-"/>
    <numFmt numFmtId="165" formatCode="_-* #,##0\ _л_в_._-;\-* #,##0\ _л_в_._-;_-* &quot;-&quot;??\ _л_в_._-;_-@_-"/>
    <numFmt numFmtId="166" formatCode="0.0%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color rgb="FFFA7D00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2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6"/>
      <color rgb="FF3F3F3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5" fillId="3" borderId="2" applyNumberFormat="0" applyAlignment="0" applyProtection="0"/>
    <xf numFmtId="0" fontId="6" fillId="4" borderId="2" applyNumberFormat="0" applyAlignment="0" applyProtection="0"/>
    <xf numFmtId="9" fontId="1" fillId="0" borderId="0" applyFont="0" applyFill="0" applyBorder="0" applyAlignment="0" applyProtection="0"/>
    <xf numFmtId="0" fontId="8" fillId="4" borderId="3" applyNumberFormat="0" applyAlignment="0" applyProtection="0"/>
  </cellStyleXfs>
  <cellXfs count="22">
    <xf numFmtId="0" fontId="0" fillId="0" borderId="0" xfId="0"/>
    <xf numFmtId="0" fontId="2" fillId="0" borderId="0" xfId="0" applyFont="1"/>
    <xf numFmtId="0" fontId="0" fillId="2" borderId="0" xfId="0" applyFill="1"/>
    <xf numFmtId="0" fontId="0" fillId="2" borderId="1" xfId="0" applyFill="1" applyBorder="1"/>
    <xf numFmtId="0" fontId="3" fillId="2" borderId="0" xfId="0" applyFont="1" applyFill="1" applyBorder="1" applyAlignment="1">
      <alignment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165" fontId="6" fillId="4" borderId="2" xfId="3" applyNumberFormat="1"/>
    <xf numFmtId="166" fontId="0" fillId="0" borderId="0" xfId="4" applyNumberFormat="1" applyFont="1"/>
    <xf numFmtId="0" fontId="10" fillId="0" borderId="0" xfId="0" applyFont="1"/>
    <xf numFmtId="166" fontId="0" fillId="0" borderId="0" xfId="4" applyNumberFormat="1" applyFont="1" applyAlignment="1">
      <alignment horizontal="center" vertical="center"/>
    </xf>
    <xf numFmtId="2" fontId="5" fillId="3" borderId="2" xfId="1" applyNumberFormat="1" applyFont="1" applyFill="1" applyBorder="1" applyAlignment="1">
      <alignment horizontal="center" vertical="center"/>
    </xf>
    <xf numFmtId="10" fontId="9" fillId="4" borderId="2" xfId="4" applyNumberFormat="1" applyFont="1" applyFill="1" applyBorder="1" applyAlignment="1">
      <alignment horizontal="center" vertical="center"/>
    </xf>
    <xf numFmtId="10" fontId="5" fillId="3" borderId="2" xfId="4" applyNumberFormat="1" applyFont="1" applyFill="1" applyBorder="1" applyAlignment="1">
      <alignment horizontal="center" vertical="center"/>
    </xf>
    <xf numFmtId="10" fontId="0" fillId="0" borderId="0" xfId="4" applyNumberFormat="1" applyFont="1" applyAlignment="1">
      <alignment horizontal="center" vertical="center"/>
    </xf>
    <xf numFmtId="10" fontId="6" fillId="4" borderId="2" xfId="4" applyNumberFormat="1" applyFont="1" applyFill="1" applyBorder="1" applyAlignment="1">
      <alignment horizontal="center" vertical="center"/>
    </xf>
    <xf numFmtId="0" fontId="5" fillId="3" borderId="2" xfId="2" applyAlignment="1">
      <alignment horizontal="center" vertical="center"/>
    </xf>
    <xf numFmtId="165" fontId="5" fillId="3" borderId="2" xfId="1" applyNumberFormat="1" applyFont="1" applyFill="1" applyBorder="1" applyAlignment="1">
      <alignment horizontal="center" vertical="center"/>
    </xf>
    <xf numFmtId="165" fontId="6" fillId="4" borderId="2" xfId="1" applyNumberFormat="1" applyFont="1" applyFill="1" applyBorder="1"/>
    <xf numFmtId="0" fontId="11" fillId="0" borderId="0" xfId="0" applyFont="1"/>
    <xf numFmtId="0" fontId="12" fillId="4" borderId="3" xfId="5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6">
    <cellStyle name="Calculation" xfId="3" builtinId="22"/>
    <cellStyle name="Comma" xfId="1" builtinId="3"/>
    <cellStyle name="Input" xfId="2" builtinId="20"/>
    <cellStyle name="Normal" xfId="0" builtinId="0"/>
    <cellStyle name="Output" xfId="5" builtinId="21"/>
    <cellStyle name="Percent" xfId="4" builtinId="5"/>
  </cellStyles>
  <dxfs count="2">
    <dxf>
      <font>
        <b/>
        <i val="0"/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136674</xdr:colOff>
      <xdr:row>0</xdr:row>
      <xdr:rowOff>145945</xdr:rowOff>
    </xdr:from>
    <xdr:to>
      <xdr:col>8</xdr:col>
      <xdr:colOff>988770</xdr:colOff>
      <xdr:row>1</xdr:row>
      <xdr:rowOff>815854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810" y="145945"/>
          <a:ext cx="852096" cy="860409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173182</xdr:colOff>
      <xdr:row>5</xdr:row>
      <xdr:rowOff>46182</xdr:rowOff>
    </xdr:from>
    <xdr:to>
      <xdr:col>4</xdr:col>
      <xdr:colOff>184727</xdr:colOff>
      <xdr:row>8</xdr:row>
      <xdr:rowOff>66796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1668058-240A-D546-AF1B-EFDCA1FD6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3182" y="1708727"/>
          <a:ext cx="4375727" cy="60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showGridLines="0" tabSelected="1" zoomScale="110" zoomScaleNormal="110" workbookViewId="0">
      <selection activeCell="H41" sqref="H41"/>
    </sheetView>
  </sheetViews>
  <sheetFormatPr defaultColWidth="0" defaultRowHeight="15" zeroHeight="1" x14ac:dyDescent="0.25"/>
  <cols>
    <col min="1" max="1" width="3.140625" customWidth="1"/>
    <col min="2" max="2" width="31.7109375" customWidth="1"/>
    <col min="3" max="3" width="8.7109375" customWidth="1"/>
    <col min="4" max="4" width="13.85546875" customWidth="1"/>
    <col min="5" max="5" width="4.42578125" customWidth="1"/>
    <col min="6" max="8" width="14.85546875" customWidth="1"/>
    <col min="9" max="9" width="16.140625" customWidth="1"/>
    <col min="10" max="10" width="2.42578125" customWidth="1"/>
    <col min="11" max="12" width="0" hidden="1" customWidth="1"/>
    <col min="13" max="16384" width="9.140625" hidden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66.75" customHeight="1" x14ac:dyDescent="0.25">
      <c r="A2" s="2"/>
      <c r="B2" s="4" t="s">
        <v>2</v>
      </c>
      <c r="C2" s="4"/>
      <c r="D2" s="4"/>
      <c r="E2" s="4"/>
      <c r="F2" s="4"/>
      <c r="G2" s="4"/>
      <c r="H2" s="4"/>
      <c r="I2" s="4"/>
      <c r="J2" s="2"/>
    </row>
    <row r="3" spans="1:10" ht="18.75" customHeight="1" x14ac:dyDescent="0.25">
      <c r="A3" s="3"/>
      <c r="B3" s="3"/>
      <c r="C3" s="3"/>
      <c r="D3" s="3"/>
      <c r="E3" s="3"/>
      <c r="F3" s="3"/>
      <c r="G3" s="3"/>
      <c r="H3" s="3"/>
      <c r="I3" s="5" t="s">
        <v>0</v>
      </c>
      <c r="J3" s="3"/>
    </row>
    <row r="4" spans="1:10" x14ac:dyDescent="0.25"/>
    <row r="5" spans="1:10" x14ac:dyDescent="0.25"/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>
      <c r="B11" t="s">
        <v>4</v>
      </c>
      <c r="D11" s="13">
        <v>2.5000000000000001E-2</v>
      </c>
      <c r="F11" t="s">
        <v>9</v>
      </c>
    </row>
    <row r="12" spans="1:10" x14ac:dyDescent="0.25">
      <c r="D12" s="10"/>
    </row>
    <row r="13" spans="1:10" x14ac:dyDescent="0.25">
      <c r="B13" t="s">
        <v>5</v>
      </c>
      <c r="D13" s="11">
        <v>1.28</v>
      </c>
      <c r="F13" t="s">
        <v>10</v>
      </c>
    </row>
    <row r="14" spans="1:10" x14ac:dyDescent="0.25">
      <c r="D14" s="10"/>
    </row>
    <row r="15" spans="1:10" x14ac:dyDescent="0.25">
      <c r="B15" t="s">
        <v>6</v>
      </c>
      <c r="D15" s="13">
        <v>8.2500000000000004E-2</v>
      </c>
      <c r="F15" t="s">
        <v>11</v>
      </c>
    </row>
    <row r="16" spans="1:10" x14ac:dyDescent="0.25">
      <c r="D16" s="14"/>
    </row>
    <row r="17" spans="2:9" ht="15.75" x14ac:dyDescent="0.25">
      <c r="B17" t="s">
        <v>7</v>
      </c>
      <c r="D17" s="15">
        <f>(D15-D11)</f>
        <v>5.7500000000000002E-2</v>
      </c>
      <c r="F17" t="s">
        <v>12</v>
      </c>
    </row>
    <row r="18" spans="2:9" x14ac:dyDescent="0.25">
      <c r="D18" s="8"/>
    </row>
    <row r="19" spans="2:9" ht="35.1" customHeight="1" x14ac:dyDescent="0.3">
      <c r="B19" s="9" t="s">
        <v>8</v>
      </c>
      <c r="D19" s="12">
        <f>D11+D13*D17</f>
        <v>9.8599999999999993E-2</v>
      </c>
      <c r="F19" s="21" t="s">
        <v>13</v>
      </c>
      <c r="G19" s="21"/>
      <c r="H19" s="21"/>
      <c r="I19" s="21"/>
    </row>
    <row r="20" spans="2:9" x14ac:dyDescent="0.25"/>
    <row r="21" spans="2:9" x14ac:dyDescent="0.25"/>
    <row r="22" spans="2:9" x14ac:dyDescent="0.25">
      <c r="B22" t="s">
        <v>14</v>
      </c>
      <c r="D22" s="16">
        <v>10</v>
      </c>
      <c r="F22" t="s">
        <v>34</v>
      </c>
    </row>
    <row r="23" spans="2:9" x14ac:dyDescent="0.25"/>
    <row r="24" spans="2:9" x14ac:dyDescent="0.25">
      <c r="B24" t="s">
        <v>15</v>
      </c>
      <c r="D24" s="13">
        <v>0.1</v>
      </c>
      <c r="F24" t="s">
        <v>35</v>
      </c>
    </row>
    <row r="25" spans="2:9" x14ac:dyDescent="0.25"/>
    <row r="26" spans="2:9" x14ac:dyDescent="0.25">
      <c r="B26" t="s">
        <v>16</v>
      </c>
      <c r="D26" s="17">
        <v>35000</v>
      </c>
    </row>
    <row r="27" spans="2:9" x14ac:dyDescent="0.25"/>
    <row r="28" spans="2:9" x14ac:dyDescent="0.25">
      <c r="B28" t="s">
        <v>28</v>
      </c>
      <c r="D28" s="17">
        <v>30000</v>
      </c>
    </row>
    <row r="29" spans="2:9" x14ac:dyDescent="0.25"/>
    <row r="30" spans="2:9" x14ac:dyDescent="0.25">
      <c r="D30" t="s">
        <v>29</v>
      </c>
      <c r="F30" t="s">
        <v>27</v>
      </c>
    </row>
    <row r="31" spans="2:9" ht="15.75" x14ac:dyDescent="0.25">
      <c r="B31" t="s">
        <v>17</v>
      </c>
      <c r="C31">
        <v>1</v>
      </c>
      <c r="D31" s="18">
        <f>$D$24*$D$26</f>
        <v>3500</v>
      </c>
      <c r="F31" s="18">
        <f>D31/(1+$D$19)^C31</f>
        <v>3185.8729291825962</v>
      </c>
    </row>
    <row r="32" spans="2:9" ht="15.75" x14ac:dyDescent="0.25">
      <c r="B32" t="s">
        <v>18</v>
      </c>
      <c r="C32">
        <v>2</v>
      </c>
      <c r="D32" s="18">
        <f t="shared" ref="D32:D40" si="0">$D$24*$D$26</f>
        <v>3500</v>
      </c>
      <c r="F32" s="18">
        <f t="shared" ref="F32:F41" si="1">D32/(1+$D$19)^C32</f>
        <v>2899.9389488281413</v>
      </c>
    </row>
    <row r="33" spans="2:6" ht="15.75" x14ac:dyDescent="0.25">
      <c r="B33" t="s">
        <v>19</v>
      </c>
      <c r="C33">
        <v>3</v>
      </c>
      <c r="D33" s="18">
        <f t="shared" si="0"/>
        <v>3500</v>
      </c>
      <c r="F33" s="18">
        <f t="shared" si="1"/>
        <v>2639.6677123868026</v>
      </c>
    </row>
    <row r="34" spans="2:6" ht="15.75" x14ac:dyDescent="0.25">
      <c r="B34" t="s">
        <v>20</v>
      </c>
      <c r="C34">
        <v>4</v>
      </c>
      <c r="D34" s="18">
        <f t="shared" si="0"/>
        <v>3500</v>
      </c>
      <c r="F34" s="18">
        <f t="shared" si="1"/>
        <v>2402.755973408704</v>
      </c>
    </row>
    <row r="35" spans="2:6" ht="15.75" x14ac:dyDescent="0.25">
      <c r="B35" t="s">
        <v>21</v>
      </c>
      <c r="C35">
        <v>5</v>
      </c>
      <c r="D35" s="18">
        <f t="shared" si="0"/>
        <v>3500</v>
      </c>
      <c r="F35" s="18">
        <f t="shared" si="1"/>
        <v>2187.1072031755912</v>
      </c>
    </row>
    <row r="36" spans="2:6" ht="15.75" x14ac:dyDescent="0.25">
      <c r="B36" t="s">
        <v>22</v>
      </c>
      <c r="C36">
        <v>6</v>
      </c>
      <c r="D36" s="18">
        <f t="shared" si="0"/>
        <v>3500</v>
      </c>
      <c r="F36" s="18">
        <f t="shared" si="1"/>
        <v>1990.813037662107</v>
      </c>
    </row>
    <row r="37" spans="2:6" ht="15.75" x14ac:dyDescent="0.25">
      <c r="B37" t="s">
        <v>23</v>
      </c>
      <c r="C37">
        <v>7</v>
      </c>
      <c r="D37" s="18">
        <f t="shared" si="0"/>
        <v>3500</v>
      </c>
      <c r="F37" s="18">
        <f t="shared" si="1"/>
        <v>1812.1363896432797</v>
      </c>
    </row>
    <row r="38" spans="2:6" ht="15.75" x14ac:dyDescent="0.25">
      <c r="B38" t="s">
        <v>24</v>
      </c>
      <c r="C38">
        <v>8</v>
      </c>
      <c r="D38" s="18">
        <f t="shared" si="0"/>
        <v>3500</v>
      </c>
      <c r="F38" s="18">
        <f t="shared" si="1"/>
        <v>1649.4960765003457</v>
      </c>
    </row>
    <row r="39" spans="2:6" ht="15.75" x14ac:dyDescent="0.25">
      <c r="B39" t="s">
        <v>25</v>
      </c>
      <c r="C39">
        <v>9</v>
      </c>
      <c r="D39" s="18">
        <f t="shared" si="0"/>
        <v>3500</v>
      </c>
      <c r="F39" s="18">
        <f t="shared" si="1"/>
        <v>1501.4528276901015</v>
      </c>
    </row>
    <row r="40" spans="2:6" ht="15.75" x14ac:dyDescent="0.25">
      <c r="B40" t="s">
        <v>26</v>
      </c>
      <c r="C40">
        <v>10</v>
      </c>
      <c r="D40" s="18">
        <f t="shared" si="0"/>
        <v>3500</v>
      </c>
      <c r="F40" s="18">
        <f t="shared" si="1"/>
        <v>1366.6965480521587</v>
      </c>
    </row>
    <row r="41" spans="2:6" ht="15.75" x14ac:dyDescent="0.25">
      <c r="B41" t="s">
        <v>31</v>
      </c>
      <c r="C41">
        <v>10</v>
      </c>
      <c r="D41" s="18">
        <f>D28</f>
        <v>30000</v>
      </c>
      <c r="F41" s="18">
        <f t="shared" si="1"/>
        <v>11714.541840447075</v>
      </c>
    </row>
    <row r="42" spans="2:6" x14ac:dyDescent="0.25"/>
    <row r="43" spans="2:6" ht="15.75" x14ac:dyDescent="0.25">
      <c r="B43" t="s">
        <v>30</v>
      </c>
      <c r="F43" s="18">
        <f>SUM(F31:F41)</f>
        <v>33350.479486976903</v>
      </c>
    </row>
    <row r="44" spans="2:6" ht="15.75" x14ac:dyDescent="0.25">
      <c r="B44" t="s">
        <v>32</v>
      </c>
      <c r="F44" s="7">
        <f>F43-D26</f>
        <v>-1649.520513023097</v>
      </c>
    </row>
    <row r="45" spans="2:6" x14ac:dyDescent="0.25"/>
    <row r="46" spans="2:6" ht="21" x14ac:dyDescent="0.3">
      <c r="B46" s="19" t="s">
        <v>33</v>
      </c>
      <c r="F46" s="20" t="str">
        <f>IF(F44&lt;0,"No","Yes")</f>
        <v>No</v>
      </c>
    </row>
    <row r="47" spans="2:6" x14ac:dyDescent="0.25"/>
    <row r="48" spans="2:6" x14ac:dyDescent="0.25"/>
    <row r="49" spans="2:9" x14ac:dyDescent="0.25">
      <c r="I49" s="6" t="s">
        <v>3</v>
      </c>
    </row>
    <row r="50" spans="2:9" x14ac:dyDescent="0.25">
      <c r="B50" s="1"/>
      <c r="I50" s="6" t="s">
        <v>1</v>
      </c>
    </row>
    <row r="51" spans="2:9" x14ac:dyDescent="0.25">
      <c r="B51" s="1"/>
    </row>
    <row r="52" spans="2:9" ht="13.5" hidden="1" customHeight="1" x14ac:dyDescent="0.25">
      <c r="B52" s="1"/>
    </row>
    <row r="53" spans="2:9" ht="15" hidden="1" customHeight="1" x14ac:dyDescent="0.25">
      <c r="B53" s="1"/>
    </row>
    <row r="54" spans="2:9" ht="15" hidden="1" customHeight="1" x14ac:dyDescent="0.25">
      <c r="B54" s="1"/>
    </row>
    <row r="55" spans="2:9" ht="15" hidden="1" customHeight="1" x14ac:dyDescent="0.25">
      <c r="B55" s="1"/>
    </row>
    <row r="56" spans="2:9" ht="15" hidden="1" customHeight="1" x14ac:dyDescent="0.25">
      <c r="B56" s="1"/>
    </row>
    <row r="57" spans="2:9" ht="15" hidden="1" customHeight="1" x14ac:dyDescent="0.25">
      <c r="B57" s="1"/>
    </row>
    <row r="58" spans="2:9" ht="15" hidden="1" customHeight="1" x14ac:dyDescent="0.25">
      <c r="B58" s="1"/>
    </row>
    <row r="59" spans="2:9" ht="15" hidden="1" customHeight="1" x14ac:dyDescent="0.25">
      <c r="B59" s="1"/>
    </row>
    <row r="60" spans="2:9" ht="15" hidden="1" customHeight="1" x14ac:dyDescent="0.25">
      <c r="B60" s="1"/>
    </row>
    <row r="61" spans="2:9" hidden="1" x14ac:dyDescent="0.25"/>
    <row r="62" spans="2:9" hidden="1" x14ac:dyDescent="0.25"/>
    <row r="63" spans="2:9" hidden="1" x14ac:dyDescent="0.25"/>
    <row r="64" spans="2:9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</sheetData>
  <mergeCells count="1">
    <mergeCell ref="F19:I19"/>
  </mergeCells>
  <phoneticPr fontId="7" type="noConversion"/>
  <conditionalFormatting sqref="F46">
    <cfRule type="cellIs" dxfId="1" priority="1" operator="equal">
      <formula>"Yes"</formula>
    </cfRule>
    <cfRule type="cellIs" dxfId="0" priority="2" operator="equal">
      <formula>"No"</formula>
    </cfRule>
  </conditionalFormatting>
  <hyperlinks>
    <hyperlink ref="I3" r:id="rId1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9FACF8-3FB6-4EC5-AF34-479710E2A2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Dobromir Dikov</cp:lastModifiedBy>
  <cp:revision/>
  <dcterms:created xsi:type="dcterms:W3CDTF">2019-06-04T07:15:42Z</dcterms:created>
  <dcterms:modified xsi:type="dcterms:W3CDTF">2019-09-02T06:15:13Z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