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10229562-9401-4DCF-98E9-283EB5E7D83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Free Cash Flo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F14" i="1"/>
  <c r="F23" i="1" s="1"/>
  <c r="C16" i="1"/>
  <c r="C13" i="1" s="1"/>
  <c r="C32" i="1"/>
  <c r="C30" i="1" s="1"/>
  <c r="C9" i="1" s="1"/>
  <c r="C31" i="1"/>
  <c r="C27" i="1"/>
  <c r="C26" i="1"/>
  <c r="C23" i="1"/>
  <c r="C21" i="1" l="1"/>
  <c r="C14" i="1" s="1"/>
  <c r="C11" i="1" s="1"/>
  <c r="C8" i="1" s="1"/>
  <c r="C6" i="1" s="1"/>
  <c r="F19" i="1" l="1"/>
  <c r="F17" i="1" s="1"/>
  <c r="F8" i="1"/>
  <c r="F6" i="1" s="1"/>
  <c r="F15" i="1"/>
  <c r="F22" i="1" l="1"/>
  <c r="F21" i="1" s="1"/>
  <c r="F13" i="1"/>
</calcChain>
</file>

<file path=xl/sharedStrings.xml><?xml version="1.0" encoding="utf-8"?>
<sst xmlns="http://schemas.openxmlformats.org/spreadsheetml/2006/main" count="40" uniqueCount="35">
  <si>
    <t>Free Cash Flow Template</t>
  </si>
  <si>
    <t>Magnimetrics.com</t>
  </si>
  <si>
    <t>Free Cash Flow</t>
  </si>
  <si>
    <t>Free Cash Flow to Equity</t>
  </si>
  <si>
    <t>Cash from operations</t>
  </si>
  <si>
    <t>CAPEX</t>
  </si>
  <si>
    <t>Interest</t>
  </si>
  <si>
    <t>Cash from operations:</t>
  </si>
  <si>
    <t>Tax</t>
  </si>
  <si>
    <t>Net Income</t>
  </si>
  <si>
    <t>Non-cash expenses</t>
  </si>
  <si>
    <t>Price to Free Cash Flow</t>
  </si>
  <si>
    <t>Change in Working capital</t>
  </si>
  <si>
    <t>Price per share</t>
  </si>
  <si>
    <t>Free cash flow per share</t>
  </si>
  <si>
    <t>Non-cash expenses:</t>
  </si>
  <si>
    <t>Depreciation &amp; amortisation and impairment</t>
  </si>
  <si>
    <t>Gains/losses on investments and other non-cash</t>
  </si>
  <si>
    <t>Market cap</t>
  </si>
  <si>
    <t>Changes in Working capital:</t>
  </si>
  <si>
    <t>Free Cash Flow Yield</t>
  </si>
  <si>
    <t>Accounts Receivable - Closing Balance</t>
  </si>
  <si>
    <t>Accounts Receivable - Opening Balance</t>
  </si>
  <si>
    <t>Inventory - Closing Balance</t>
  </si>
  <si>
    <t>Inventory - Opening Balance</t>
  </si>
  <si>
    <t>Number of Shares</t>
  </si>
  <si>
    <t>Accounts Payable - Closing Balance</t>
  </si>
  <si>
    <t>Accounts Payable - Opening Balance</t>
  </si>
  <si>
    <t>CAPEX:</t>
  </si>
  <si>
    <t>Property, plant and equipment - Closing Balance</t>
  </si>
  <si>
    <t>Property, plant and equipment - Opening Balance</t>
  </si>
  <si>
    <t>Depreciation</t>
  </si>
  <si>
    <t>Magnimetrics takes no responsibility for any losses that may arise from using the information within this file</t>
  </si>
  <si>
    <t>Free Cash Flow Model Template prepared by Magnimetrics</t>
  </si>
  <si>
    <t>Net Borrowings (change)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</si>
</sst>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л_в_._-;\-* #,##0.00\ _л_в_._-;_-* &quot;-&quot;??\ _л_в_._-;_-@_-"/>
    <numFmt numFmtId="165" formatCode="_-* #,##0\ _л_в_._-;\-* #,##0\ _л_в_._-;_-* &quot;-&quot;??\ _л_в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b/>
      <sz val="36"/>
      <color theme="4" tint="-0.499984740745262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0" fillId="2" borderId="0" xfId="0" applyFill="1"/>
    <xf numFmtId="0" fontId="0" fillId="2" borderId="1" xfId="0" applyFill="1" applyBorder="1"/>
    <xf numFmtId="0" fontId="4" fillId="2" borderId="0" xfId="0" applyFont="1" applyFill="1" applyBorder="1" applyAlignment="1">
      <alignment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165" fontId="6" fillId="4" borderId="2" xfId="1" applyNumberFormat="1" applyFont="1" applyFill="1" applyBorder="1"/>
    <xf numFmtId="165" fontId="0" fillId="0" borderId="0" xfId="1" applyNumberFormat="1" applyFont="1"/>
    <xf numFmtId="165" fontId="5" fillId="3" borderId="2" xfId="1" applyNumberFormat="1" applyFont="1" applyFill="1" applyBorder="1"/>
    <xf numFmtId="0" fontId="7" fillId="0" borderId="0" xfId="0" applyFont="1"/>
    <xf numFmtId="164" fontId="5" fillId="3" borderId="2" xfId="1" applyNumberFormat="1" applyFont="1" applyFill="1" applyBorder="1"/>
    <xf numFmtId="164" fontId="6" fillId="4" borderId="2" xfId="1" applyNumberFormat="1" applyFont="1" applyFill="1" applyBorder="1"/>
    <xf numFmtId="0" fontId="1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agnimetrics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407986</xdr:colOff>
      <xdr:row>0</xdr:row>
      <xdr:rowOff>145945</xdr:rowOff>
    </xdr:from>
    <xdr:to>
      <xdr:col>5</xdr:col>
      <xdr:colOff>1260082</xdr:colOff>
      <xdr:row>1</xdr:row>
      <xdr:rowOff>815854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0549" y="145945"/>
          <a:ext cx="852096" cy="8604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gnimetr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2"/>
  <sheetViews>
    <sheetView showGridLines="0" tabSelected="1" zoomScaleNormal="100" workbookViewId="0">
      <selection activeCell="E9" sqref="E9"/>
    </sheetView>
  </sheetViews>
  <sheetFormatPr defaultColWidth="0" defaultRowHeight="15" zeroHeight="1" x14ac:dyDescent="0.25"/>
  <cols>
    <col min="1" max="1" width="3.140625" customWidth="1"/>
    <col min="2" max="2" width="45.140625" customWidth="1"/>
    <col min="3" max="3" width="17" customWidth="1"/>
    <col min="4" max="4" width="7.140625" customWidth="1"/>
    <col min="5" max="5" width="28.85546875" customWidth="1"/>
    <col min="6" max="6" width="20.7109375" customWidth="1"/>
    <col min="7" max="7" width="2.42578125" customWidth="1"/>
    <col min="8" max="11" width="0" hidden="1" customWidth="1"/>
    <col min="12" max="16384" width="9.140625" hidden="1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ht="66.75" customHeight="1" x14ac:dyDescent="0.25">
      <c r="A2" s="2"/>
      <c r="B2" s="4" t="s">
        <v>0</v>
      </c>
      <c r="C2" s="4"/>
      <c r="D2" s="4"/>
      <c r="E2" s="4"/>
      <c r="F2" s="4"/>
      <c r="G2" s="2"/>
    </row>
    <row r="3" spans="1:7" ht="18.75" customHeight="1" x14ac:dyDescent="0.25">
      <c r="A3" s="3"/>
      <c r="B3" s="3"/>
      <c r="C3" s="3"/>
      <c r="D3" s="3"/>
      <c r="E3" s="3"/>
      <c r="F3" s="5" t="s">
        <v>1</v>
      </c>
      <c r="G3" s="3"/>
    </row>
    <row r="4" spans="1:7" x14ac:dyDescent="0.25"/>
    <row r="5" spans="1:7" ht="15" customHeight="1" x14ac:dyDescent="0.25"/>
    <row r="6" spans="1:7" x14ac:dyDescent="0.25">
      <c r="B6" s="10" t="s">
        <v>2</v>
      </c>
      <c r="C6" s="7">
        <f>C8-C9</f>
        <v>33055</v>
      </c>
      <c r="E6" s="10" t="s">
        <v>3</v>
      </c>
      <c r="F6" s="7">
        <f>F8+F9-F10*(1-F11)</f>
        <v>26207.5</v>
      </c>
    </row>
    <row r="7" spans="1:7" x14ac:dyDescent="0.25">
      <c r="C7" s="8"/>
      <c r="F7" s="8"/>
    </row>
    <row r="8" spans="1:7" x14ac:dyDescent="0.25">
      <c r="B8" t="s">
        <v>4</v>
      </c>
      <c r="C8" s="7">
        <f>C11</f>
        <v>43845</v>
      </c>
      <c r="E8" t="s">
        <v>2</v>
      </c>
      <c r="F8" s="7">
        <f>C6</f>
        <v>33055</v>
      </c>
    </row>
    <row r="9" spans="1:7" x14ac:dyDescent="0.25">
      <c r="B9" t="s">
        <v>5</v>
      </c>
      <c r="C9" s="7">
        <f>C30</f>
        <v>10790</v>
      </c>
      <c r="E9" t="s">
        <v>34</v>
      </c>
      <c r="F9" s="9">
        <f>51830-57697-49</f>
        <v>-5916</v>
      </c>
    </row>
    <row r="10" spans="1:7" x14ac:dyDescent="0.25">
      <c r="C10" s="8"/>
      <c r="E10" t="s">
        <v>6</v>
      </c>
      <c r="F10" s="9">
        <v>1035</v>
      </c>
    </row>
    <row r="11" spans="1:7" x14ac:dyDescent="0.25">
      <c r="B11" t="s">
        <v>7</v>
      </c>
      <c r="C11" s="7">
        <f>C12+C13-C14</f>
        <v>43845</v>
      </c>
      <c r="E11" t="s">
        <v>8</v>
      </c>
      <c r="F11" s="11">
        <v>0.1</v>
      </c>
    </row>
    <row r="12" spans="1:7" x14ac:dyDescent="0.25">
      <c r="B12" t="s">
        <v>9</v>
      </c>
      <c r="C12" s="9">
        <v>25565</v>
      </c>
      <c r="F12" s="8"/>
    </row>
    <row r="13" spans="1:7" x14ac:dyDescent="0.25">
      <c r="B13" t="s">
        <v>10</v>
      </c>
      <c r="C13" s="7">
        <f>C16</f>
        <v>13844</v>
      </c>
      <c r="E13" t="s">
        <v>11</v>
      </c>
      <c r="F13" s="12">
        <f>F14/F15</f>
        <v>9.0757827862653162</v>
      </c>
    </row>
    <row r="14" spans="1:7" x14ac:dyDescent="0.25">
      <c r="B14" t="s">
        <v>12</v>
      </c>
      <c r="C14" s="7">
        <f>C21</f>
        <v>-4436</v>
      </c>
      <c r="E14" t="s">
        <v>13</v>
      </c>
      <c r="F14" s="11">
        <f>F18/F25*1000</f>
        <v>247.51188675836158</v>
      </c>
    </row>
    <row r="15" spans="1:7" x14ac:dyDescent="0.25">
      <c r="C15" s="8"/>
      <c r="E15" t="s">
        <v>14</v>
      </c>
      <c r="F15" s="11">
        <f>C6/F25*1000</f>
        <v>27.271684722658804</v>
      </c>
    </row>
    <row r="16" spans="1:7" x14ac:dyDescent="0.25">
      <c r="B16" t="s">
        <v>15</v>
      </c>
      <c r="C16" s="7">
        <f>C17+C18</f>
        <v>13844</v>
      </c>
      <c r="F16" s="8"/>
    </row>
    <row r="17" spans="2:6" x14ac:dyDescent="0.25">
      <c r="B17" t="s">
        <v>16</v>
      </c>
      <c r="C17" s="9">
        <v>13844</v>
      </c>
      <c r="E17" t="s">
        <v>11</v>
      </c>
      <c r="F17" s="12">
        <f>F18/F19</f>
        <v>9.0757827862653162</v>
      </c>
    </row>
    <row r="18" spans="2:6" x14ac:dyDescent="0.25">
      <c r="B18" t="s">
        <v>17</v>
      </c>
      <c r="C18" s="9">
        <v>0</v>
      </c>
      <c r="E18" t="s">
        <v>18</v>
      </c>
      <c r="F18" s="9">
        <v>300000</v>
      </c>
    </row>
    <row r="19" spans="2:6" x14ac:dyDescent="0.25">
      <c r="C19" s="8"/>
      <c r="E19" t="s">
        <v>2</v>
      </c>
      <c r="F19" s="9">
        <f>C6</f>
        <v>33055</v>
      </c>
    </row>
    <row r="20" spans="2:6" x14ac:dyDescent="0.25">
      <c r="C20" s="8"/>
      <c r="F20" s="8"/>
    </row>
    <row r="21" spans="2:6" x14ac:dyDescent="0.25">
      <c r="B21" t="s">
        <v>19</v>
      </c>
      <c r="C21" s="7">
        <f>(C22-C23)+(C24-C25)-(C26-C27)</f>
        <v>-4436</v>
      </c>
      <c r="E21" t="s">
        <v>20</v>
      </c>
      <c r="F21" s="12">
        <f>F22/F23</f>
        <v>0.11018333333333333</v>
      </c>
    </row>
    <row r="22" spans="2:6" x14ac:dyDescent="0.25">
      <c r="B22" t="s">
        <v>21</v>
      </c>
      <c r="C22" s="9">
        <v>45958</v>
      </c>
      <c r="E22" t="s">
        <v>14</v>
      </c>
      <c r="F22" s="11">
        <f>F15</f>
        <v>27.271684722658804</v>
      </c>
    </row>
    <row r="23" spans="2:6" x14ac:dyDescent="0.25">
      <c r="B23" t="s">
        <v>22</v>
      </c>
      <c r="C23" s="9">
        <f>48299+479+1995</f>
        <v>50773</v>
      </c>
      <c r="E23" t="s">
        <v>13</v>
      </c>
      <c r="F23" s="11">
        <f>F14</f>
        <v>247.51188675836158</v>
      </c>
    </row>
    <row r="24" spans="2:6" x14ac:dyDescent="0.25">
      <c r="B24" t="s">
        <v>23</v>
      </c>
      <c r="C24" s="9">
        <v>48526</v>
      </c>
    </row>
    <row r="25" spans="2:6" x14ac:dyDescent="0.25">
      <c r="B25" t="s">
        <v>24</v>
      </c>
      <c r="C25" s="9">
        <v>43213</v>
      </c>
      <c r="E25" t="s">
        <v>25</v>
      </c>
      <c r="F25" s="9">
        <v>1212063</v>
      </c>
    </row>
    <row r="26" spans="2:6" x14ac:dyDescent="0.25">
      <c r="B26" t="s">
        <v>26</v>
      </c>
      <c r="C26" s="9">
        <f>56572+111+136+24331</f>
        <v>81150</v>
      </c>
    </row>
    <row r="27" spans="2:6" x14ac:dyDescent="0.25">
      <c r="B27" t="s">
        <v>27</v>
      </c>
      <c r="C27" s="9">
        <f>20115+55543+252+125+181</f>
        <v>76216</v>
      </c>
    </row>
    <row r="28" spans="2:6" x14ac:dyDescent="0.25">
      <c r="C28" s="8"/>
    </row>
    <row r="29" spans="2:6" x14ac:dyDescent="0.25">
      <c r="C29" s="8"/>
    </row>
    <row r="30" spans="2:6" x14ac:dyDescent="0.25">
      <c r="B30" t="s">
        <v>28</v>
      </c>
      <c r="C30" s="7">
        <f>C31-C32+C33</f>
        <v>10790</v>
      </c>
    </row>
    <row r="31" spans="2:6" x14ac:dyDescent="0.25">
      <c r="B31" t="s">
        <v>29</v>
      </c>
      <c r="C31" s="9">
        <f>171306+151</f>
        <v>171457</v>
      </c>
    </row>
    <row r="32" spans="2:6" x14ac:dyDescent="0.25">
      <c r="B32" t="s">
        <v>30</v>
      </c>
      <c r="C32" s="9">
        <f>174414+97</f>
        <v>174511</v>
      </c>
    </row>
    <row r="33" spans="2:6" x14ac:dyDescent="0.25">
      <c r="B33" t="s">
        <v>31</v>
      </c>
      <c r="C33" s="9">
        <v>13844</v>
      </c>
    </row>
    <row r="34" spans="2:6" x14ac:dyDescent="0.25"/>
    <row r="35" spans="2:6" x14ac:dyDescent="0.25">
      <c r="B35" s="1"/>
      <c r="F35" s="13" t="s">
        <v>33</v>
      </c>
    </row>
    <row r="36" spans="2:6" x14ac:dyDescent="0.25">
      <c r="B36" s="1"/>
      <c r="F36" s="6" t="s">
        <v>32</v>
      </c>
    </row>
    <row r="37" spans="2:6" x14ac:dyDescent="0.25">
      <c r="B37" s="1"/>
    </row>
    <row r="38" spans="2:6" ht="13.5" hidden="1" customHeight="1" x14ac:dyDescent="0.25">
      <c r="B38" s="1"/>
    </row>
    <row r="39" spans="2:6" ht="15" hidden="1" customHeight="1" x14ac:dyDescent="0.25">
      <c r="B39" s="1"/>
    </row>
    <row r="40" spans="2:6" ht="15" hidden="1" customHeight="1" x14ac:dyDescent="0.25">
      <c r="B40" s="1"/>
    </row>
    <row r="41" spans="2:6" ht="15" hidden="1" customHeight="1" x14ac:dyDescent="0.25">
      <c r="B41" s="1"/>
    </row>
    <row r="42" spans="2:6" ht="15" hidden="1" customHeight="1" x14ac:dyDescent="0.25">
      <c r="B42" s="1"/>
    </row>
    <row r="43" spans="2:6" ht="15" hidden="1" customHeight="1" x14ac:dyDescent="0.25">
      <c r="B43" s="1"/>
    </row>
    <row r="44" spans="2:6" ht="15" hidden="1" customHeight="1" x14ac:dyDescent="0.25">
      <c r="B44" s="1"/>
    </row>
    <row r="45" spans="2:6" ht="15" hidden="1" customHeight="1" x14ac:dyDescent="0.25">
      <c r="B45" s="1"/>
    </row>
    <row r="46" spans="2:6" ht="15" hidden="1" customHeight="1" x14ac:dyDescent="0.25">
      <c r="B46" s="1"/>
    </row>
    <row r="47" spans="2:6" hidden="1" x14ac:dyDescent="0.25"/>
    <row r="48" spans="2:6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</sheetData>
  <hyperlinks>
    <hyperlink ref="F3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008E85-9187-4E71-9AD2-49A24F07B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9FACF8-3FB6-4EC5-AF34-479710E2A251}">
  <ds:schemaRefs>
    <ds:schemaRef ds:uri="http://purl.org/dc/elements/1.1/"/>
    <ds:schemaRef ds:uri="210a6c26-33a8-4c30-9028-1a854218d472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7b38f2a3-aa4f-459a-96a7-609069baf883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CC03AAE-8D9F-4B46-ADF4-6990C307F2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 Cash Flow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Dobromir Dikov</dc:creator>
  <cp:keywords/>
  <dc:description/>
  <cp:lastModifiedBy>Dobromir Dikov</cp:lastModifiedBy>
  <cp:revision/>
  <dcterms:created xsi:type="dcterms:W3CDTF">2019-06-04T07:15:42Z</dcterms:created>
  <dcterms:modified xsi:type="dcterms:W3CDTF">2020-02-18T21:08:13Z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